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4D08FE65-FF1A-4428-8D40-20BDE4C70796}" xr6:coauthVersionLast="47" xr6:coauthVersionMax="47" xr10:uidLastSave="{00000000-0000-0000-0000-000000000000}"/>
  <bookViews>
    <workbookView xWindow="-110" yWindow="-110" windowWidth="19420" windowHeight="10300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3" l="1"/>
  <c r="B20" i="3"/>
  <c r="C41" i="2"/>
  <c r="B41" i="2"/>
  <c r="C38" i="2"/>
  <c r="B38" i="2"/>
  <c r="C31" i="2"/>
  <c r="B31" i="2"/>
  <c r="C25" i="2"/>
  <c r="B25" i="2"/>
  <c r="C17" i="2"/>
  <c r="B17" i="2"/>
  <c r="C9" i="2"/>
  <c r="B9" i="2"/>
  <c r="F79" i="2" l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F47" i="2" s="1"/>
  <c r="F59" i="2" s="1"/>
  <c r="F81" i="2" s="1"/>
  <c r="E9" i="2"/>
  <c r="E47" i="2" s="1"/>
  <c r="C60" i="2"/>
  <c r="B60" i="2"/>
  <c r="G31" i="10"/>
  <c r="G30" i="10"/>
  <c r="G29" i="10"/>
  <c r="G28" i="10"/>
  <c r="F28" i="10"/>
  <c r="E28" i="10"/>
  <c r="D28" i="10"/>
  <c r="C28" i="10"/>
  <c r="B28" i="10"/>
  <c r="G27" i="10"/>
  <c r="G26" i="10"/>
  <c r="G25" i="10"/>
  <c r="G24" i="10"/>
  <c r="G21" i="10" s="1"/>
  <c r="F24" i="10"/>
  <c r="F21" i="10" s="1"/>
  <c r="E24" i="10"/>
  <c r="E21" i="10" s="1"/>
  <c r="D24" i="10"/>
  <c r="D21" i="10" s="1"/>
  <c r="C24" i="10"/>
  <c r="C21" i="10" s="1"/>
  <c r="B24" i="10"/>
  <c r="B21" i="10" s="1"/>
  <c r="G23" i="10"/>
  <c r="G22" i="10"/>
  <c r="G19" i="10"/>
  <c r="G18" i="10"/>
  <c r="G17" i="10"/>
  <c r="G16" i="10"/>
  <c r="F16" i="10"/>
  <c r="E16" i="10"/>
  <c r="D16" i="10"/>
  <c r="C16" i="10"/>
  <c r="B16" i="10"/>
  <c r="G15" i="10"/>
  <c r="G14" i="10"/>
  <c r="G13" i="10"/>
  <c r="G12" i="10"/>
  <c r="F12" i="10"/>
  <c r="F9" i="10" s="1"/>
  <c r="E12" i="10"/>
  <c r="E9" i="10" s="1"/>
  <c r="D12" i="10"/>
  <c r="D9" i="10" s="1"/>
  <c r="C12" i="10"/>
  <c r="B12" i="10"/>
  <c r="G11" i="10"/>
  <c r="D10" i="10"/>
  <c r="G10" i="10" s="1"/>
  <c r="G9" i="10" s="1"/>
  <c r="C9" i="10"/>
  <c r="B9" i="10"/>
  <c r="G71" i="9"/>
  <c r="F71" i="9"/>
  <c r="E71" i="9"/>
  <c r="D71" i="9"/>
  <c r="C71" i="9"/>
  <c r="B71" i="9"/>
  <c r="G61" i="9"/>
  <c r="F61" i="9"/>
  <c r="E61" i="9"/>
  <c r="D61" i="9"/>
  <c r="C61" i="9"/>
  <c r="B61" i="9"/>
  <c r="G53" i="9"/>
  <c r="F53" i="9"/>
  <c r="E53" i="9"/>
  <c r="D53" i="9"/>
  <c r="C53" i="9"/>
  <c r="B53" i="9"/>
  <c r="G44" i="9"/>
  <c r="G43" i="9" s="1"/>
  <c r="F44" i="9"/>
  <c r="F43" i="9" s="1"/>
  <c r="E44" i="9"/>
  <c r="E43" i="9" s="1"/>
  <c r="D44" i="9"/>
  <c r="D43" i="9" s="1"/>
  <c r="C44" i="9"/>
  <c r="B44" i="9"/>
  <c r="C43" i="9"/>
  <c r="C77" i="9" s="1"/>
  <c r="B43" i="9"/>
  <c r="B77" i="9" s="1"/>
  <c r="G37" i="9"/>
  <c r="F37" i="9"/>
  <c r="E37" i="9"/>
  <c r="D37" i="9"/>
  <c r="C37" i="9"/>
  <c r="B37" i="9"/>
  <c r="G27" i="9"/>
  <c r="F27" i="9"/>
  <c r="E27" i="9"/>
  <c r="D27" i="9"/>
  <c r="C27" i="9"/>
  <c r="B27" i="9"/>
  <c r="D23" i="9"/>
  <c r="D19" i="9" s="1"/>
  <c r="F19" i="9"/>
  <c r="F9" i="9" s="1"/>
  <c r="E19" i="9"/>
  <c r="C19" i="9"/>
  <c r="B19" i="9"/>
  <c r="G10" i="9"/>
  <c r="F10" i="9"/>
  <c r="E10" i="9"/>
  <c r="E9" i="9" s="1"/>
  <c r="D10" i="9"/>
  <c r="C10" i="9"/>
  <c r="C9" i="9" s="1"/>
  <c r="B10" i="9"/>
  <c r="B9" i="9" s="1"/>
  <c r="E79" i="2" l="1"/>
  <c r="E59" i="2"/>
  <c r="E81" i="2" s="1"/>
  <c r="C47" i="2"/>
  <c r="B47" i="2"/>
  <c r="B62" i="2" s="1"/>
  <c r="C62" i="2"/>
  <c r="C33" i="10"/>
  <c r="B33" i="10"/>
  <c r="D33" i="10"/>
  <c r="E33" i="10"/>
  <c r="F33" i="10"/>
  <c r="G33" i="10"/>
  <c r="F77" i="9"/>
  <c r="D9" i="9"/>
  <c r="D77" i="9" s="1"/>
  <c r="E77" i="9"/>
  <c r="G23" i="9"/>
  <c r="G19" i="9" s="1"/>
  <c r="G9" i="9" s="1"/>
  <c r="G77" i="9" s="1"/>
  <c r="G29" i="8" l="1"/>
  <c r="F29" i="8"/>
  <c r="E29" i="8"/>
  <c r="D29" i="8"/>
  <c r="C29" i="8"/>
  <c r="B29" i="8"/>
  <c r="G27" i="8"/>
  <c r="G26" i="8"/>
  <c r="G25" i="8"/>
  <c r="G19" i="8" s="1"/>
  <c r="G24" i="8"/>
  <c r="G23" i="8"/>
  <c r="G22" i="8"/>
  <c r="G21" i="8"/>
  <c r="G20" i="8"/>
  <c r="F19" i="8"/>
  <c r="E19" i="8"/>
  <c r="D19" i="8"/>
  <c r="C19" i="8"/>
  <c r="D27" i="8"/>
  <c r="D26" i="8"/>
  <c r="D25" i="8"/>
  <c r="D24" i="8"/>
  <c r="D23" i="8"/>
  <c r="D22" i="8"/>
  <c r="D21" i="8"/>
  <c r="D20" i="8"/>
  <c r="B19" i="8"/>
  <c r="G17" i="8" l="1"/>
  <c r="G16" i="8"/>
  <c r="G11" i="8"/>
  <c r="G10" i="8"/>
  <c r="D17" i="8"/>
  <c r="D16" i="8"/>
  <c r="D15" i="8"/>
  <c r="G15" i="8" s="1"/>
  <c r="D14" i="8"/>
  <c r="G14" i="8" s="1"/>
  <c r="D13" i="8"/>
  <c r="G13" i="8" s="1"/>
  <c r="D12" i="8"/>
  <c r="G12" i="8" s="1"/>
  <c r="D11" i="8"/>
  <c r="D10" i="8"/>
  <c r="F9" i="8"/>
  <c r="E9" i="8"/>
  <c r="C9" i="8"/>
  <c r="B9" i="8"/>
  <c r="G157" i="7"/>
  <c r="G156" i="7"/>
  <c r="G155" i="7"/>
  <c r="G154" i="7"/>
  <c r="G153" i="7"/>
  <c r="G152" i="7"/>
  <c r="G151" i="7"/>
  <c r="G149" i="7"/>
  <c r="G148" i="7"/>
  <c r="G147" i="7"/>
  <c r="G145" i="7"/>
  <c r="G144" i="7"/>
  <c r="G143" i="7"/>
  <c r="G142" i="7"/>
  <c r="G141" i="7"/>
  <c r="G140" i="7"/>
  <c r="G139" i="7"/>
  <c r="G138" i="7"/>
  <c r="G136" i="7"/>
  <c r="G135" i="7"/>
  <c r="G134" i="7"/>
  <c r="G132" i="7"/>
  <c r="G131" i="7"/>
  <c r="G130" i="7"/>
  <c r="G129" i="7"/>
  <c r="G128" i="7"/>
  <c r="G127" i="7"/>
  <c r="G126" i="7"/>
  <c r="G125" i="7"/>
  <c r="G124" i="7"/>
  <c r="G122" i="7"/>
  <c r="G121" i="7"/>
  <c r="G120" i="7"/>
  <c r="G119" i="7"/>
  <c r="G118" i="7"/>
  <c r="G117" i="7"/>
  <c r="G116" i="7"/>
  <c r="G115" i="7"/>
  <c r="G114" i="7"/>
  <c r="G112" i="7"/>
  <c r="G111" i="7"/>
  <c r="G110" i="7"/>
  <c r="G109" i="7"/>
  <c r="G108" i="7"/>
  <c r="G107" i="7"/>
  <c r="G106" i="7"/>
  <c r="G105" i="7"/>
  <c r="G104" i="7"/>
  <c r="G102" i="7"/>
  <c r="G101" i="7"/>
  <c r="G100" i="7"/>
  <c r="G99" i="7"/>
  <c r="G98" i="7"/>
  <c r="G97" i="7"/>
  <c r="G96" i="7"/>
  <c r="G95" i="7"/>
  <c r="G94" i="7"/>
  <c r="G92" i="7"/>
  <c r="G91" i="7"/>
  <c r="G90" i="7"/>
  <c r="G89" i="7"/>
  <c r="G88" i="7"/>
  <c r="G87" i="7"/>
  <c r="G86" i="7"/>
  <c r="D157" i="7"/>
  <c r="D156" i="7"/>
  <c r="D155" i="7"/>
  <c r="D154" i="7"/>
  <c r="D153" i="7"/>
  <c r="D152" i="7"/>
  <c r="D151" i="7"/>
  <c r="D149" i="7"/>
  <c r="D148" i="7"/>
  <c r="D147" i="7"/>
  <c r="D145" i="7"/>
  <c r="D144" i="7"/>
  <c r="D143" i="7"/>
  <c r="D142" i="7"/>
  <c r="D141" i="7"/>
  <c r="D140" i="7"/>
  <c r="D139" i="7"/>
  <c r="D138" i="7"/>
  <c r="D136" i="7"/>
  <c r="D135" i="7"/>
  <c r="D134" i="7"/>
  <c r="D132" i="7"/>
  <c r="D131" i="7"/>
  <c r="D130" i="7"/>
  <c r="D129" i="7"/>
  <c r="D128" i="7"/>
  <c r="D127" i="7"/>
  <c r="D126" i="7"/>
  <c r="D125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D102" i="7"/>
  <c r="D101" i="7"/>
  <c r="D100" i="7"/>
  <c r="D99" i="7"/>
  <c r="D98" i="7"/>
  <c r="D97" i="7"/>
  <c r="D96" i="7"/>
  <c r="D95" i="7"/>
  <c r="D94" i="7"/>
  <c r="D92" i="7"/>
  <c r="D91" i="7"/>
  <c r="D90" i="7"/>
  <c r="D89" i="7"/>
  <c r="D88" i="7"/>
  <c r="D87" i="7"/>
  <c r="D86" i="7"/>
  <c r="G82" i="7"/>
  <c r="G81" i="7"/>
  <c r="G80" i="7"/>
  <c r="G79" i="7"/>
  <c r="G78" i="7"/>
  <c r="G77" i="7"/>
  <c r="G76" i="7"/>
  <c r="G74" i="7"/>
  <c r="G73" i="7"/>
  <c r="G72" i="7"/>
  <c r="G70" i="7"/>
  <c r="G69" i="7"/>
  <c r="G68" i="7"/>
  <c r="G67" i="7"/>
  <c r="G66" i="7"/>
  <c r="G65" i="7"/>
  <c r="G64" i="7"/>
  <c r="G63" i="7"/>
  <c r="G61" i="7"/>
  <c r="G60" i="7"/>
  <c r="G59" i="7"/>
  <c r="G49" i="7"/>
  <c r="G47" i="7"/>
  <c r="G46" i="7"/>
  <c r="G40" i="7"/>
  <c r="G39" i="7"/>
  <c r="G37" i="7"/>
  <c r="G36" i="7"/>
  <c r="G35" i="7"/>
  <c r="G32" i="7"/>
  <c r="G30" i="7"/>
  <c r="G29" i="7"/>
  <c r="G27" i="7"/>
  <c r="G26" i="7"/>
  <c r="G25" i="7"/>
  <c r="G24" i="7"/>
  <c r="G23" i="7"/>
  <c r="G22" i="7"/>
  <c r="G21" i="7"/>
  <c r="G20" i="7"/>
  <c r="G13" i="7"/>
  <c r="G12" i="7"/>
  <c r="D82" i="7"/>
  <c r="D81" i="7"/>
  <c r="D80" i="7"/>
  <c r="D79" i="7"/>
  <c r="D78" i="7"/>
  <c r="D77" i="7"/>
  <c r="D76" i="7"/>
  <c r="D74" i="7"/>
  <c r="D73" i="7"/>
  <c r="D72" i="7"/>
  <c r="D70" i="7"/>
  <c r="D69" i="7"/>
  <c r="D68" i="7"/>
  <c r="D67" i="7"/>
  <c r="D66" i="7"/>
  <c r="D65" i="7"/>
  <c r="D64" i="7"/>
  <c r="D63" i="7"/>
  <c r="D61" i="7"/>
  <c r="D60" i="7"/>
  <c r="D59" i="7"/>
  <c r="D57" i="7"/>
  <c r="G57" i="7" s="1"/>
  <c r="D56" i="7"/>
  <c r="G56" i="7" s="1"/>
  <c r="D55" i="7"/>
  <c r="G55" i="7" s="1"/>
  <c r="D54" i="7"/>
  <c r="G54" i="7" s="1"/>
  <c r="D53" i="7"/>
  <c r="G53" i="7" s="1"/>
  <c r="D52" i="7"/>
  <c r="G52" i="7" s="1"/>
  <c r="D51" i="7"/>
  <c r="G51" i="7" s="1"/>
  <c r="D50" i="7"/>
  <c r="G50" i="7" s="1"/>
  <c r="D49" i="7"/>
  <c r="D47" i="7"/>
  <c r="D46" i="7"/>
  <c r="D45" i="7"/>
  <c r="G45" i="7" s="1"/>
  <c r="D44" i="7"/>
  <c r="G44" i="7" s="1"/>
  <c r="D43" i="7"/>
  <c r="G43" i="7" s="1"/>
  <c r="D42" i="7"/>
  <c r="G42" i="7" s="1"/>
  <c r="D41" i="7"/>
  <c r="G41" i="7" s="1"/>
  <c r="D40" i="7"/>
  <c r="D39" i="7"/>
  <c r="D37" i="7"/>
  <c r="D36" i="7"/>
  <c r="D35" i="7"/>
  <c r="D34" i="7"/>
  <c r="G34" i="7" s="1"/>
  <c r="D33" i="7"/>
  <c r="G33" i="7" s="1"/>
  <c r="D32" i="7"/>
  <c r="D31" i="7"/>
  <c r="G31" i="7" s="1"/>
  <c r="D30" i="7"/>
  <c r="D29" i="7"/>
  <c r="D27" i="7"/>
  <c r="D26" i="7"/>
  <c r="D25" i="7"/>
  <c r="D24" i="7"/>
  <c r="D23" i="7"/>
  <c r="D22" i="7"/>
  <c r="D21" i="7"/>
  <c r="D20" i="7"/>
  <c r="D19" i="7"/>
  <c r="G19" i="7" s="1"/>
  <c r="D17" i="7"/>
  <c r="G17" i="7" s="1"/>
  <c r="D16" i="7"/>
  <c r="G16" i="7" s="1"/>
  <c r="D15" i="7"/>
  <c r="G15" i="7" s="1"/>
  <c r="D14" i="7"/>
  <c r="G14" i="7" s="1"/>
  <c r="D13" i="7"/>
  <c r="D12" i="7"/>
  <c r="D11" i="7"/>
  <c r="G11" i="7" s="1"/>
  <c r="D9" i="8" l="1"/>
  <c r="G9" i="8"/>
  <c r="F150" i="7" l="1"/>
  <c r="E150" i="7"/>
  <c r="D150" i="7"/>
  <c r="C150" i="7"/>
  <c r="B150" i="7"/>
  <c r="F146" i="7"/>
  <c r="E146" i="7"/>
  <c r="D146" i="7"/>
  <c r="C146" i="7"/>
  <c r="B146" i="7"/>
  <c r="F137" i="7"/>
  <c r="E137" i="7"/>
  <c r="D137" i="7"/>
  <c r="C137" i="7"/>
  <c r="B137" i="7"/>
  <c r="F133" i="7"/>
  <c r="E133" i="7"/>
  <c r="D133" i="7"/>
  <c r="C133" i="7"/>
  <c r="B133" i="7"/>
  <c r="F123" i="7"/>
  <c r="E123" i="7"/>
  <c r="D123" i="7"/>
  <c r="C123" i="7"/>
  <c r="B123" i="7"/>
  <c r="G113" i="7"/>
  <c r="F113" i="7"/>
  <c r="E113" i="7"/>
  <c r="D113" i="7"/>
  <c r="C113" i="7"/>
  <c r="B113" i="7"/>
  <c r="G103" i="7"/>
  <c r="F103" i="7"/>
  <c r="F84" i="7" s="1"/>
  <c r="E103" i="7"/>
  <c r="E84" i="7" s="1"/>
  <c r="C103" i="7"/>
  <c r="B103" i="7"/>
  <c r="G93" i="7"/>
  <c r="F93" i="7"/>
  <c r="E93" i="7"/>
  <c r="D93" i="7"/>
  <c r="C93" i="7"/>
  <c r="B93" i="7"/>
  <c r="F85" i="7"/>
  <c r="E85" i="7"/>
  <c r="D85" i="7"/>
  <c r="C85" i="7"/>
  <c r="B85" i="7"/>
  <c r="C84" i="7"/>
  <c r="B84" i="7"/>
  <c r="G75" i="7"/>
  <c r="F75" i="7"/>
  <c r="E75" i="7"/>
  <c r="D75" i="7"/>
  <c r="C75" i="7"/>
  <c r="B75" i="7"/>
  <c r="G71" i="7"/>
  <c r="F71" i="7"/>
  <c r="E71" i="7"/>
  <c r="D71" i="7"/>
  <c r="C71" i="7"/>
  <c r="B71" i="7"/>
  <c r="G62" i="7"/>
  <c r="F62" i="7"/>
  <c r="E62" i="7"/>
  <c r="D62" i="7"/>
  <c r="C62" i="7"/>
  <c r="B62" i="7"/>
  <c r="G58" i="7"/>
  <c r="F58" i="7"/>
  <c r="E58" i="7"/>
  <c r="D58" i="7"/>
  <c r="C58" i="7"/>
  <c r="B58" i="7"/>
  <c r="G48" i="7"/>
  <c r="F48" i="7"/>
  <c r="E48" i="7"/>
  <c r="D48" i="7"/>
  <c r="C48" i="7"/>
  <c r="B48" i="7"/>
  <c r="G38" i="7"/>
  <c r="F38" i="7"/>
  <c r="E38" i="7"/>
  <c r="D38" i="7"/>
  <c r="C38" i="7"/>
  <c r="B38" i="7"/>
  <c r="G28" i="7"/>
  <c r="F28" i="7"/>
  <c r="E28" i="7"/>
  <c r="D28" i="7"/>
  <c r="C28" i="7"/>
  <c r="B28" i="7"/>
  <c r="G18" i="7"/>
  <c r="F18" i="7"/>
  <c r="E18" i="7"/>
  <c r="D18" i="7"/>
  <c r="C18" i="7"/>
  <c r="B18" i="7"/>
  <c r="G10" i="7"/>
  <c r="F10" i="7"/>
  <c r="E10" i="7"/>
  <c r="D10" i="7"/>
  <c r="C10" i="7"/>
  <c r="B10" i="7"/>
  <c r="C9" i="7"/>
  <c r="C159" i="7" s="1"/>
  <c r="G150" i="7" l="1"/>
  <c r="G146" i="7"/>
  <c r="G137" i="7"/>
  <c r="G133" i="7"/>
  <c r="D84" i="7"/>
  <c r="G123" i="7"/>
  <c r="G85" i="7"/>
  <c r="B9" i="7"/>
  <c r="B159" i="7" s="1"/>
  <c r="D9" i="7"/>
  <c r="E9" i="7"/>
  <c r="E159" i="7" s="1"/>
  <c r="F9" i="7"/>
  <c r="F159" i="7" s="1"/>
  <c r="G9" i="7"/>
  <c r="D159" i="7" l="1"/>
  <c r="G84" i="7"/>
  <c r="G159" i="7" s="1"/>
  <c r="G17" i="22" l="1"/>
  <c r="G28" i="22" s="1"/>
  <c r="F17" i="22"/>
  <c r="F28" i="22" s="1"/>
  <c r="E17" i="22"/>
  <c r="E28" i="22" s="1"/>
  <c r="D17" i="22"/>
  <c r="D28" i="22" s="1"/>
  <c r="C17" i="22"/>
  <c r="C28" i="22" s="1"/>
  <c r="B17" i="22"/>
  <c r="B28" i="22" s="1"/>
  <c r="G6" i="22"/>
  <c r="F6" i="22"/>
  <c r="E6" i="22"/>
  <c r="D6" i="22"/>
  <c r="C6" i="22"/>
  <c r="B6" i="22"/>
  <c r="G27" i="20"/>
  <c r="F27" i="20"/>
  <c r="E27" i="20"/>
  <c r="D27" i="20"/>
  <c r="C27" i="20"/>
  <c r="B27" i="20"/>
  <c r="G20" i="20"/>
  <c r="G30" i="20" s="1"/>
  <c r="F20" i="20"/>
  <c r="F30" i="20" s="1"/>
  <c r="E20" i="20"/>
  <c r="E30" i="20" s="1"/>
  <c r="D20" i="20"/>
  <c r="D30" i="20" s="1"/>
  <c r="C20" i="20"/>
  <c r="C30" i="20" s="1"/>
  <c r="B20" i="20"/>
  <c r="B30" i="20" s="1"/>
  <c r="G6" i="20"/>
  <c r="F6" i="20"/>
  <c r="E6" i="20"/>
  <c r="D6" i="20"/>
  <c r="C6" i="20"/>
  <c r="B6" i="20"/>
  <c r="G18" i="19"/>
  <c r="F18" i="19"/>
  <c r="E18" i="19"/>
  <c r="D18" i="19"/>
  <c r="D29" i="19" s="1"/>
  <c r="C18" i="19"/>
  <c r="C29" i="19" s="1"/>
  <c r="B18" i="19"/>
  <c r="B29" i="19" s="1"/>
  <c r="G7" i="19"/>
  <c r="G29" i="19" s="1"/>
  <c r="F7" i="19"/>
  <c r="F29" i="19" s="1"/>
  <c r="E7" i="19"/>
  <c r="E29" i="19" s="1"/>
  <c r="D7" i="19"/>
  <c r="C7" i="19"/>
  <c r="B7" i="19"/>
  <c r="G31" i="16"/>
  <c r="G28" i="16"/>
  <c r="F28" i="16"/>
  <c r="E28" i="16"/>
  <c r="D28" i="16"/>
  <c r="C28" i="16"/>
  <c r="B28" i="16"/>
  <c r="G21" i="16"/>
  <c r="F21" i="16"/>
  <c r="F31" i="16" s="1"/>
  <c r="E21" i="16"/>
  <c r="E31" i="16" s="1"/>
  <c r="D21" i="16"/>
  <c r="D31" i="16" s="1"/>
  <c r="C21" i="16"/>
  <c r="C31" i="16" s="1"/>
  <c r="B21" i="16"/>
  <c r="B31" i="16" s="1"/>
  <c r="G7" i="16"/>
  <c r="F7" i="16"/>
  <c r="E7" i="16"/>
  <c r="D7" i="16"/>
  <c r="C7" i="16"/>
  <c r="B7" i="16"/>
  <c r="F75" i="6"/>
  <c r="E75" i="6"/>
  <c r="C75" i="6"/>
  <c r="B75" i="6"/>
  <c r="G74" i="6"/>
  <c r="G73" i="6"/>
  <c r="G75" i="6" s="1"/>
  <c r="D73" i="6"/>
  <c r="D75" i="6" s="1"/>
  <c r="D70" i="6"/>
  <c r="C70" i="6"/>
  <c r="B70" i="6"/>
  <c r="G65" i="6"/>
  <c r="F65" i="6"/>
  <c r="E65" i="6"/>
  <c r="D65" i="6"/>
  <c r="C65" i="6"/>
  <c r="B65" i="6"/>
  <c r="G67" i="6"/>
  <c r="F67" i="6"/>
  <c r="E67" i="6"/>
  <c r="D67" i="6"/>
  <c r="C67" i="6"/>
  <c r="B67" i="6"/>
  <c r="G41" i="6" l="1"/>
  <c r="G70" i="6" s="1"/>
  <c r="F41" i="6"/>
  <c r="F70" i="6" s="1"/>
  <c r="E41" i="6"/>
  <c r="E70" i="6" s="1"/>
  <c r="D41" i="6"/>
  <c r="C41" i="6"/>
  <c r="B41" i="6"/>
  <c r="C44" i="5"/>
  <c r="D40" i="5"/>
  <c r="D44" i="5" s="1"/>
  <c r="C40" i="5"/>
  <c r="B40" i="5"/>
  <c r="D37" i="5"/>
  <c r="C37" i="5"/>
  <c r="B37" i="5"/>
  <c r="B44" i="5" s="1"/>
  <c r="B72" i="5"/>
  <c r="B74" i="5" s="1"/>
  <c r="D70" i="5"/>
  <c r="D72" i="5" s="1"/>
  <c r="D74" i="5" s="1"/>
  <c r="C70" i="5"/>
  <c r="C72" i="5" s="1"/>
  <c r="C74" i="5" s="1"/>
  <c r="D68" i="5"/>
  <c r="C68" i="5"/>
  <c r="B68" i="5"/>
  <c r="D64" i="5"/>
  <c r="C64" i="5"/>
  <c r="B64" i="5"/>
  <c r="D63" i="5"/>
  <c r="C63" i="5"/>
  <c r="B63" i="5"/>
  <c r="B57" i="5"/>
  <c r="B59" i="5" s="1"/>
  <c r="D55" i="5"/>
  <c r="C55" i="5"/>
  <c r="D53" i="5"/>
  <c r="C53" i="5"/>
  <c r="B53" i="5"/>
  <c r="D49" i="5"/>
  <c r="C49" i="5"/>
  <c r="B49" i="5"/>
  <c r="D48" i="5"/>
  <c r="C48" i="5"/>
  <c r="B48" i="5"/>
  <c r="B33" i="5"/>
  <c r="D29" i="5"/>
  <c r="C29" i="5"/>
  <c r="B29" i="5"/>
  <c r="C17" i="5"/>
  <c r="D17" i="5"/>
  <c r="D13" i="5"/>
  <c r="C13" i="5"/>
  <c r="B13" i="5"/>
  <c r="B21" i="5" s="1"/>
  <c r="B23" i="5" s="1"/>
  <c r="B25" i="5" s="1"/>
  <c r="D8" i="5"/>
  <c r="C8" i="5"/>
  <c r="B8" i="5"/>
  <c r="C21" i="5" l="1"/>
  <c r="C23" i="5" s="1"/>
  <c r="C25" i="5" s="1"/>
  <c r="C33" i="5" s="1"/>
  <c r="D57" i="5"/>
  <c r="D59" i="5" s="1"/>
  <c r="D21" i="5"/>
  <c r="D23" i="5" s="1"/>
  <c r="D25" i="5" s="1"/>
  <c r="D33" i="5" s="1"/>
  <c r="C57" i="5"/>
  <c r="C59" i="5" s="1"/>
  <c r="D6" i="19"/>
  <c r="E6" i="19" s="1"/>
  <c r="F6" i="19" s="1"/>
  <c r="G6" i="19" s="1"/>
  <c r="C6" i="19"/>
  <c r="D6" i="16"/>
  <c r="E6" i="16" s="1"/>
  <c r="F6" i="16" s="1"/>
  <c r="G6" i="16" s="1"/>
  <c r="C6" i="16"/>
  <c r="A4" i="4"/>
  <c r="B6" i="3"/>
  <c r="F6" i="2"/>
  <c r="E6" i="2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<sst xmlns="http://schemas.openxmlformats.org/spreadsheetml/2006/main" count="831" uniqueCount="563">
  <si>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</si>
  <si>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</si>
  <si>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</si>
  <si>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</si>
  <si>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</si>
  <si>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</si>
  <si>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</si>
  <si>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</si>
  <si>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</si>
  <si>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</si>
  <si>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</si>
  <si>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</si>
  <si>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</si>
  <si>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</si>
  <si>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</si>
  <si>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</si>
  <si>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</si>
  <si>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</si>
  <si>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</si>
  <si>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</si>
  <si>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</si>
  <si>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</si>
  <si>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</si>
  <si>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</si>
  <si>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</si>
  <si>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</si>
  <si>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</si>
  <si>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</si>
  <si>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</si>
  <si>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</si>
  <si>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</si>
  <si>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</si>
  <si>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</si>
  <si>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</si>
  <si>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</si>
  <si>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</si>
  <si>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</si>
  <si>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</si>
  <si>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</si>
  <si>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</si>
  <si>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</si>
  <si>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</si>
  <si>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</si>
  <si>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</si>
  <si>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</si>
  <si>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</si>
  <si>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</si>
  <si>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</si>
  <si>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</si>
  <si>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</si>
  <si>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</si>
  <si>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</si>
  <si>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</si>
  <si>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</si>
  <si>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</si>
  <si>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</si>
  <si>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</si>
  <si>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</si>
  <si>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</si>
  <si>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</si>
  <si>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</si>
  <si>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</si>
  <si>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</si>
  <si>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</si>
  <si>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</si>
  <si>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</si>
  <si>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</si>
  <si>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</si>
  <si>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</si>
  <si>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</si>
  <si>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</si>
  <si>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</si>
  <si>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</si>
  <si>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</si>
  <si>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</si>
  <si>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</si>
  <si>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</si>
  <si>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</si>
  <si>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</si>
  <si>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</si>
  <si>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</si>
  <si>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</si>
  <si>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</si>
  <si>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</si>
  <si>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</si>
  <si>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</si>
  <si>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</si>
  <si>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</si>
  <si>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</si>
  <si>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</si>
  <si>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</si>
  <si>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</si>
  <si>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</si>
  <si>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</si>
  <si>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</si>
  <si>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</si>
  <si>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</si>
  <si>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</si>
  <si>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</si>
  <si>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</si>
  <si>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</si>
  <si>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</si>
  <si>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</si>
  <si>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</si>
  <si>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</si>
  <si>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</si>
  <si>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</si>
  <si>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</si>
  <si>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</si>
  <si>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</si>
  <si>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</si>
  <si>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</si>
  <si>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</si>
  <si>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</si>
  <si>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</si>
  <si>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</si>
  <si>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</si>
  <si>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</si>
  <si>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</si>
  <si>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</si>
  <si>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</si>
  <si>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</si>
  <si>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</si>
  <si>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</si>
  <si>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</si>
  <si>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</si>
  <si>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</si>
  <si>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</si>
  <si>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</si>
  <si>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</si>
  <si>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</si>
  <si>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</si>
  <si>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</si>
  <si>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</si>
  <si>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</si>
  <si>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</si>
  <si>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</si>
  <si>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</si>
  <si>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</si>
  <si>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</si>
  <si>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</si>
  <si>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</si>
  <si>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</si>
  <si>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</si>
  <si>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</si>
  <si>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</si>
  <si>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</si>
  <si>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</si>
  <si>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</si>
  <si>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</si>
  <si>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</si>
  <si>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</si>
  <si>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</si>
  <si>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</si>
  <si>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</si>
  <si>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</si>
  <si>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</si>
  <si>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</si>
  <si>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</si>
  <si>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</si>
  <si>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</si>
  <si>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</si>
  <si>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</si>
  <si>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</si>
  <si>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</si>
  <si>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</si>
  <si>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</si>
  <si>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</si>
  <si>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</si>
  <si>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</si>
  <si>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</si>
  <si>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</si>
  <si>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</si>
  <si>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</si>
  <si>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</si>
  <si>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</si>
  <si>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</si>
  <si>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</si>
  <si>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</si>
  <si>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</si>
  <si>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</si>
  <si>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</si>
  <si>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</si>
  <si>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</si>
  <si>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</si>
  <si>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</si>
  <si>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</si>
  <si>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</si>
  <si>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</si>
  <si>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</si>
  <si>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</si>
  <si>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</si>
  <si>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</si>
  <si>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</si>
  <si>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</si>
  <si>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</si>
  <si>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</si>
  <si>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</si>
  <si>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</si>
  <si>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</si>
  <si>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</si>
  <si>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</si>
  <si>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</si>
  <si>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</si>
  <si>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</si>
  <si>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</si>
  <si>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</si>
  <si>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</si>
  <si>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</si>
  <si>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</si>
  <si>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</si>
  <si>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</si>
  <si>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</si>
  <si>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</si>
  <si>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</si>
  <si>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</si>
  <si>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</si>
  <si>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</si>
  <si>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</si>
  <si>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</si>
  <si>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</si>
  <si>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</si>
  <si>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</si>
  <si>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</si>
  <si>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</si>
  <si>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</si>
  <si>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</si>
  <si>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</si>
  <si>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</si>
  <si>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</si>
  <si>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</si>
  <si>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</si>
  <si>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</si>
  <si>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</si>
  <si>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</si>
  <si>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</si>
  <si>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</si>
  <si>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</si>
  <si>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</si>
  <si>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</si>
  <si>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</si>
  <si>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</si>
  <si>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</si>
  <si>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</si>
  <si>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</si>
  <si>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</si>
  <si>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</si>
  <si>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</si>
  <si>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</si>
  <si>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</si>
  <si>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</si>
  <si>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</si>
  <si>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</si>
  <si>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</si>
  <si>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</si>
  <si>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</si>
  <si>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</si>
  <si>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</si>
  <si>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</si>
  <si>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</si>
  <si>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</si>
  <si>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</si>
  <si>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</si>
  <si>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</si>
  <si>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</si>
  <si>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</si>
  <si>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</si>
  <si>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</si>
  <si>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</si>
  <si>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</si>
  <si>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</si>
  <si>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</si>
  <si>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</si>
  <si>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</si>
  <si>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</si>
  <si>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</si>
  <si>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</si>
  <si>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</si>
  <si>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</si>
  <si>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</si>
  <si>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</si>
  <si>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</si>
  <si>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</si>
  <si>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</si>
  <si>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</si>
  <si>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</si>
  <si>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</si>
  <si>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</si>
  <si>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</si>
  <si>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</si>
  <si>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</si>
  <si>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</si>
  <si>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</si>
  <si>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</si>
  <si>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</si>
  <si>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</si>
  <si>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</si>
  <si>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</si>
  <si>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</si>
  <si>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</si>
  <si>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</si>
  <si>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</si>
  <si>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</si>
  <si>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</si>
  <si>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</si>
  <si>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</si>
  <si>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</si>
  <si>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</si>
  <si>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</si>
  <si>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</si>
  <si>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</si>
  <si>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</si>
  <si>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</si>
  <si>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</si>
  <si>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</si>
  <si>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</si>
  <si>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</si>
  <si>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</si>
  <si>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</si>
  <si>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</si>
  <si>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</si>
  <si>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</si>
  <si>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</si>
  <si>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</si>
  <si>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</si>
  <si>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</si>
  <si>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</si>
  <si>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</si>
  <si>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</si>
  <si>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</si>
  <si>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</si>
  <si>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</si>
  <si>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</si>
  <si>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</si>
  <si>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</si>
  <si>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</si>
  <si>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</si>
  <si>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</si>
  <si>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</si>
  <si>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</si>
  <si>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</si>
  <si>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</si>
  <si>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</si>
  <si>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</si>
  <si>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</si>
  <si>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</si>
  <si>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</si>
  <si>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</si>
  <si>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</si>
  <si>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</si>
  <si>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</si>
  <si>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</si>
  <si>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</si>
  <si>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</si>
  <si>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</si>
  <si>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</si>
  <si>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</si>
  <si>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</si>
  <si>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</si>
  <si>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</si>
  <si>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</si>
  <si>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</si>
  <si>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</si>
  <si>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</si>
  <si>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</si>
  <si>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</si>
  <si>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</si>
  <si>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</si>
  <si>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</si>
  <si>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</si>
  <si>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</si>
  <si>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</si>
  <si>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</si>
  <si>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</si>
  <si>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</si>
  <si>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</si>
  <si>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</si>
  <si>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</si>
  <si>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</si>
  <si>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</si>
  <si>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</si>
  <si>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</si>
  <si>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</si>
  <si>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</si>
  <si>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</si>
  <si>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</si>
  <si>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</si>
  <si>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</si>
  <si>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</si>
  <si>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</si>
  <si>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</si>
  <si>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</si>
  <si>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</si>
  <si>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</si>
  <si>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</si>
  <si>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</si>
  <si>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</si>
  <si>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</si>
  <si>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</si>
  <si>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</si>
  <si>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</si>
  <si>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</si>
  <si>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</si>
  <si>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</si>
  <si>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</si>
  <si>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</si>
  <si>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</si>
  <si>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</si>
  <si>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</si>
  <si>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</si>
  <si>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</si>
  <si>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</si>
  <si>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</si>
  <si>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</si>
  <si>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</si>
  <si>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</si>
  <si>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</si>
  <si>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</si>
  <si>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</si>
  <si>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</si>
  <si>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</si>
  <si>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</si>
  <si>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</si>
  <si>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</si>
  <si>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</si>
  <si>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</si>
  <si>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</si>
  <si>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</si>
  <si>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</si>
  <si>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</si>
  <si>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</si>
  <si>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</si>
  <si>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</si>
  <si>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</si>
  <si>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</si>
  <si>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</si>
  <si>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</si>
  <si>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</si>
  <si>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</si>
  <si>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</si>
  <si>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</si>
  <si>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</si>
  <si>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</si>
  <si>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</si>
  <si>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</si>
  <si>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</si>
  <si>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</si>
  <si>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</si>
  <si>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</si>
  <si>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</si>
  <si>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</si>
  <si>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</si>
  <si>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</si>
  <si>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</si>
  <si>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</si>
  <si>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</si>
  <si>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</si>
  <si>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</si>
  <si>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</si>
  <si>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</si>
  <si>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</si>
  <si>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</si>
  <si>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</si>
  <si>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</si>
  <si>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</si>
  <si>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</si>
  <si>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</si>
  <si>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</si>
  <si>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</si>
  <si>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</si>
  <si>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</si>
  <si>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</si>
  <si>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</si>
  <si>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</si>
  <si>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</si>
  <si>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</si>
  <si>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</si>
  <si>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</si>
  <si>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</si>
  <si>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</si>
  <si>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</si>
  <si>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</si>
  <si>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</si>
  <si>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</si>
  <si>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</si>
  <si>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</si>
  <si>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</si>
  <si>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</si>
  <si>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</si>
  <si>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rPr>
        <b/>
        <sz val="11"/>
        <color rgb="FF000000"/>
        <rFont val="Calibri"/>
        <family val="2"/>
      </rPr>
      <t xml:space="preserve">2020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</si>
  <si>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2021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</si>
  <si>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2022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</si>
  <si>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2023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</si>
  <si>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2024 </t>
    </r>
    <r>
      <rPr>
        <b/>
        <vertAlign val="superscript"/>
        <sz val="8.25"/>
        <color rgb="FF000000"/>
        <rFont val="Calibri"/>
        <family val="2"/>
      </rPr>
      <t>1</t>
    </r>
  </si>
  <si>
    <r>
      <rPr>
        <b/>
        <sz val="11"/>
        <color rgb="FF000000"/>
        <rFont val="Calibri"/>
        <family val="2"/>
      </rPr>
      <t xml:space="preserve">2025 </t>
    </r>
    <r>
      <rPr>
        <b/>
        <vertAlign val="superscript"/>
        <sz val="8.25"/>
        <color rgb="FF000000"/>
        <rFont val="Calibri"/>
        <family val="2"/>
      </rPr>
      <t>2</t>
    </r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</si>
  <si>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</si>
  <si>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</si>
  <si>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</si>
  <si>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</si>
  <si>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</si>
  <si>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</si>
  <si>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</si>
  <si>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</si>
  <si>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</si>
  <si>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</si>
  <si>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</si>
  <si>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</si>
  <si>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</si>
  <si>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</si>
  <si>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</si>
  <si>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</si>
  <si>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</si>
  <si>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</si>
  <si>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</si>
  <si>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</si>
  <si>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</si>
  <si>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</si>
  <si>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</si>
  <si>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</si>
  <si>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</si>
  <si>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</si>
  <si>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</si>
  <si>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</si>
  <si>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</si>
  <si>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</si>
  <si>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</si>
  <si>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</si>
  <si>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</si>
  <si>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</si>
  <si>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</si>
  <si>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</si>
  <si>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</si>
  <si>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</si>
  <si>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</si>
  <si>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</si>
  <si>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</si>
  <si>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</si>
  <si>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</si>
  <si>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</si>
  <si>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</si>
  <si>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</si>
  <si>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</si>
  <si>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</si>
  <si>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</si>
  <si>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</si>
  <si>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</si>
  <si>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</si>
  <si>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</si>
  <si>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</si>
  <si>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</si>
  <si>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</si>
  <si>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</si>
  <si>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INSTITUTO CULTURAL DE LEÓN</t>
  </si>
  <si>
    <t>Al 31 de diciembre de 2025 y al 30 de septiembre de 2026</t>
  </si>
  <si>
    <t>Del 1 de enero al 30 de septiembre de 2026</t>
  </si>
  <si>
    <t>100 DIRECCION GENERAL</t>
  </si>
  <si>
    <t>200 DIRECCION DE ADMINISTRACION Y FINANZAS</t>
  </si>
  <si>
    <t>300 DIRECCIÓN DE COMUNICACIÓN Y RELACIONE</t>
  </si>
  <si>
    <t>400 DIRECCION DE DESARROLLO ARTÍSTICO</t>
  </si>
  <si>
    <t>500 DIRECCION DESARROLLO ACADEMICO</t>
  </si>
  <si>
    <t>600 DIRECCION DE FOMENTO CULTURAL Y PATRIMON</t>
  </si>
  <si>
    <t>700 DIRECCION DE INFRASTRUCTURA Y SERVICIOS</t>
  </si>
  <si>
    <t>1000 DIRECCIÓN DE MÚSICA Y GRUPOS REPRESENTAT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</si>
</sst>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  <family val="2"/>
    </font>
    <font>
      <b/>
      <vertAlign val="superscript"/>
      <sz val="8.2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4" fontId="0" fillId="0" borderId="8" xfId="0" applyNumberFormat="1" applyBorder="1" applyAlignment="1" applyProtection="1">
      <alignment vertical="center"/>
      <protection locked="0"/>
    </xf>
    <xf numFmtId="4" fontId="0" fillId="0" borderId="0" xfId="0" applyNumberFormat="1"/>
    <xf numFmtId="4" fontId="0" fillId="0" borderId="8" xfId="0" applyNumberFormat="1" applyBorder="1" applyAlignment="1">
      <alignment vertical="center"/>
    </xf>
    <xf numFmtId="4" fontId="2" fillId="0" borderId="8" xfId="0" applyNumberFormat="1" applyFont="1" applyBorder="1" applyAlignment="1" applyProtection="1">
      <alignment vertical="center"/>
      <protection locked="0"/>
    </xf>
    <xf numFmtId="4" fontId="0" fillId="0" borderId="7" xfId="0" applyNumberFormat="1" applyBorder="1" applyAlignment="1" applyProtection="1">
      <alignment vertical="center"/>
      <protection locked="0"/>
    </xf>
    <xf numFmtId="4" fontId="0" fillId="0" borderId="7" xfId="0" applyNumberFormat="1" applyBorder="1" applyAlignment="1">
      <alignment vertical="center"/>
    </xf>
    <xf numFmtId="4" fontId="2" fillId="0" borderId="7" xfId="0" applyNumberFormat="1" applyFont="1" applyBorder="1" applyAlignment="1" applyProtection="1">
      <alignment vertical="center"/>
      <protection locked="0"/>
    </xf>
  </cellXfs>
  <cellStyles count="4"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tabSelected="1" zoomScale="75" zoomScaleNormal="75" workbookViewId="0">
      <selection activeCell="A18" sqref="A18"/>
    </sheetView>
  </sheetViews>
  <sheetFormatPr baseColWidth="10" defaultColWidth="11" defaultRowHeight="14.5" x14ac:dyDescent="0.35"/>
  <cols>
    <col min="1" max="1" width="96.453125" customWidth="1"/>
    <col min="2" max="3" width="15.54296875" customWidth="1"/>
    <col min="4" max="4" width="98.7265625" bestFit="1" customWidth="1"/>
    <col min="5" max="6" width="15.54296875" customWidth="1"/>
  </cols>
  <sheetData>
    <row r="1" spans="1:6" x14ac:dyDescent="0.35">
      <c r="A1" s="129" t="s">
        <v>0</v>
      </c>
      <c r="B1" s="130"/>
      <c r="C1" s="130"/>
      <c r="D1" s="130"/>
      <c r="E1" s="130"/>
      <c r="F1" s="131"/>
    </row>
    <row r="2" spans="1:6" ht="15" customHeight="1" x14ac:dyDescent="0.35">
      <c r="A2" s="132" t="s">
        <v>552</v>
      </c>
      <c r="B2" s="133"/>
      <c r="C2" s="133"/>
      <c r="D2" s="133"/>
      <c r="E2" s="133"/>
      <c r="F2" s="134"/>
    </row>
    <row r="3" spans="1:6" ht="15" customHeight="1" x14ac:dyDescent="0.35">
      <c r="A3" s="135" t="s">
        <v>1</v>
      </c>
      <c r="B3" s="136"/>
      <c r="C3" s="136"/>
      <c r="D3" s="136"/>
      <c r="E3" s="136"/>
      <c r="F3" s="137"/>
    </row>
    <row r="4" spans="1:6" ht="13" customHeight="1" x14ac:dyDescent="0.35">
      <c r="A4" s="135" t="s">
        <v>553</v>
      </c>
      <c r="B4" s="136"/>
      <c r="C4" s="136"/>
      <c r="D4" s="136"/>
      <c r="E4" s="136"/>
      <c r="F4" s="137"/>
    </row>
    <row r="5" spans="1:6" ht="13" customHeight="1" x14ac:dyDescent="0.35">
      <c r="A5" s="138" t="s">
        <v>2</v>
      </c>
      <c r="B5" s="139"/>
      <c r="C5" s="139"/>
      <c r="D5" s="139"/>
      <c r="E5" s="139"/>
      <c r="F5" s="140"/>
    </row>
    <row r="6" spans="1:6" ht="41.5" customHeight="1" x14ac:dyDescent="0.35">
      <c r="A6" s="34" t="s">
        <v>3</v>
      </c>
      <c r="B6" s="35">
        <v>2026</v>
      </c>
      <c r="C6" s="1" t="s">
        <v>4</v>
      </c>
      <c r="D6" s="36" t="s">
        <v>5</v>
      </c>
      <c r="E6" s="35">
        <f>B6</f>
        <v>2026</v>
      </c>
      <c r="F6" s="1" t="str">
        <f>C6</f>
        <v>31 de diciembre de 2025</v>
      </c>
    </row>
    <row r="7" spans="1:6" ht="13" customHeight="1" x14ac:dyDescent="0.35">
      <c r="A7" s="37" t="s">
        <v>6</v>
      </c>
      <c r="B7" s="38"/>
      <c r="C7" s="38"/>
      <c r="D7" s="37" t="s">
        <v>7</v>
      </c>
      <c r="E7" s="38"/>
      <c r="F7" s="38"/>
    </row>
    <row r="8" spans="1:6" x14ac:dyDescent="0.35">
      <c r="A8" s="2" t="s">
        <v>8</v>
      </c>
      <c r="B8" s="39"/>
      <c r="C8" s="39"/>
      <c r="D8" s="2" t="s">
        <v>9</v>
      </c>
      <c r="E8" s="39"/>
      <c r="F8" s="39"/>
    </row>
    <row r="9" spans="1:6" x14ac:dyDescent="0.35">
      <c r="A9" s="40" t="s">
        <v>10</v>
      </c>
      <c r="B9" s="41">
        <f>SUM(B10:B16)</f>
        <v>34674788.450000003</v>
      </c>
      <c r="C9" s="153">
        <f>SUM(C10:C16)</f>
        <v>17817659.52</v>
      </c>
      <c r="D9" s="40" t="s">
        <v>11</v>
      </c>
      <c r="E9" s="157">
        <f>SUM(E10:E18)</f>
        <v>4941759.9400000004</v>
      </c>
      <c r="F9" s="41">
        <f>SUM(F10:F18)</f>
        <v>4319491.5299999993</v>
      </c>
    </row>
    <row r="10" spans="1:6" x14ac:dyDescent="0.35">
      <c r="A10" s="42" t="s">
        <v>12</v>
      </c>
      <c r="B10" s="74">
        <v>47500</v>
      </c>
      <c r="C10" s="154">
        <v>47500</v>
      </c>
      <c r="D10" s="42" t="s">
        <v>13</v>
      </c>
      <c r="E10">
        <v>7465.02</v>
      </c>
      <c r="F10" s="47">
        <v>605539.25</v>
      </c>
    </row>
    <row r="11" spans="1:6" x14ac:dyDescent="0.35">
      <c r="A11" s="42" t="s">
        <v>14</v>
      </c>
      <c r="B11" s="74">
        <v>34627288.450000003</v>
      </c>
      <c r="C11" s="154">
        <v>17770159.52</v>
      </c>
      <c r="D11" s="42" t="s">
        <v>15</v>
      </c>
      <c r="E11">
        <v>3148901.55</v>
      </c>
      <c r="F11" s="47">
        <v>453968.15</v>
      </c>
    </row>
    <row r="12" spans="1:6" x14ac:dyDescent="0.35">
      <c r="A12" s="42" t="s">
        <v>16</v>
      </c>
      <c r="B12" s="74">
        <v>0</v>
      </c>
      <c r="C12" s="154">
        <v>0</v>
      </c>
      <c r="D12" s="42" t="s">
        <v>17</v>
      </c>
      <c r="E12">
        <v>0</v>
      </c>
      <c r="F12" s="47">
        <v>0</v>
      </c>
    </row>
    <row r="13" spans="1:6" x14ac:dyDescent="0.35">
      <c r="A13" s="42" t="s">
        <v>18</v>
      </c>
      <c r="B13" s="74">
        <v>0</v>
      </c>
      <c r="C13" s="154">
        <v>0</v>
      </c>
      <c r="D13" s="42" t="s">
        <v>19</v>
      </c>
      <c r="E13">
        <v>0</v>
      </c>
      <c r="F13" s="47">
        <v>0</v>
      </c>
    </row>
    <row r="14" spans="1:6" x14ac:dyDescent="0.35">
      <c r="A14" s="42" t="s">
        <v>20</v>
      </c>
      <c r="B14" s="74">
        <v>0</v>
      </c>
      <c r="C14" s="154">
        <v>0</v>
      </c>
      <c r="D14" s="42" t="s">
        <v>21</v>
      </c>
      <c r="E14">
        <v>0</v>
      </c>
      <c r="F14" s="47">
        <v>0</v>
      </c>
    </row>
    <row r="15" spans="1:6" x14ac:dyDescent="0.35">
      <c r="A15" s="42" t="s">
        <v>22</v>
      </c>
      <c r="B15" s="74">
        <v>0</v>
      </c>
      <c r="C15" s="154">
        <v>0</v>
      </c>
      <c r="D15" s="42" t="s">
        <v>23</v>
      </c>
      <c r="E15">
        <v>0</v>
      </c>
      <c r="F15" s="47">
        <v>0</v>
      </c>
    </row>
    <row r="16" spans="1:6" x14ac:dyDescent="0.35">
      <c r="A16" s="42" t="s">
        <v>24</v>
      </c>
      <c r="B16" s="74">
        <v>0</v>
      </c>
      <c r="C16" s="154">
        <v>0</v>
      </c>
      <c r="D16" s="42" t="s">
        <v>25</v>
      </c>
      <c r="E16">
        <v>1259731.25</v>
      </c>
      <c r="F16" s="47">
        <v>2565981.63</v>
      </c>
    </row>
    <row r="17" spans="1:6" x14ac:dyDescent="0.35">
      <c r="A17" s="40" t="s">
        <v>26</v>
      </c>
      <c r="B17" s="41">
        <f>SUM(B18:B24)</f>
        <v>9447532.4800000004</v>
      </c>
      <c r="C17" s="153">
        <f>SUM(C18:C24)</f>
        <v>2236691.2000000002</v>
      </c>
      <c r="D17" s="42" t="s">
        <v>27</v>
      </c>
      <c r="E17">
        <v>0</v>
      </c>
      <c r="F17" s="47">
        <v>0</v>
      </c>
    </row>
    <row r="18" spans="1:6" x14ac:dyDescent="0.35">
      <c r="A18" s="42" t="s">
        <v>28</v>
      </c>
      <c r="B18" s="74">
        <v>0</v>
      </c>
      <c r="C18" s="154">
        <v>0</v>
      </c>
      <c r="D18" s="42" t="s">
        <v>29</v>
      </c>
      <c r="E18">
        <v>525662.12</v>
      </c>
      <c r="F18" s="47">
        <v>694002.5</v>
      </c>
    </row>
    <row r="19" spans="1:6" x14ac:dyDescent="0.35">
      <c r="A19" s="42" t="s">
        <v>30</v>
      </c>
      <c r="B19" s="74">
        <v>7342265.3700000001</v>
      </c>
      <c r="C19" s="154">
        <v>146723.79</v>
      </c>
      <c r="D19" s="40" t="s">
        <v>31</v>
      </c>
      <c r="E19" s="157">
        <f>SUM(E20:E22)</f>
        <v>0</v>
      </c>
      <c r="F19" s="41">
        <f>SUM(F20:F22)</f>
        <v>0</v>
      </c>
    </row>
    <row r="20" spans="1:6" x14ac:dyDescent="0.35">
      <c r="A20" s="42" t="s">
        <v>32</v>
      </c>
      <c r="B20" s="74">
        <v>691998.71</v>
      </c>
      <c r="C20" s="154">
        <v>676699.01</v>
      </c>
      <c r="D20" s="42" t="s">
        <v>33</v>
      </c>
      <c r="E20" s="157">
        <v>0</v>
      </c>
      <c r="F20" s="41">
        <v>0</v>
      </c>
    </row>
    <row r="21" spans="1:6" x14ac:dyDescent="0.35">
      <c r="A21" s="42" t="s">
        <v>34</v>
      </c>
      <c r="B21" s="74">
        <v>1413268.4</v>
      </c>
      <c r="C21" s="154">
        <v>1413268.4</v>
      </c>
      <c r="D21" s="42" t="s">
        <v>35</v>
      </c>
      <c r="E21" s="157">
        <v>0</v>
      </c>
      <c r="F21" s="41">
        <v>0</v>
      </c>
    </row>
    <row r="22" spans="1:6" x14ac:dyDescent="0.35">
      <c r="A22" s="42" t="s">
        <v>36</v>
      </c>
      <c r="B22" s="74">
        <v>0</v>
      </c>
      <c r="C22" s="154">
        <v>0</v>
      </c>
      <c r="D22" s="42" t="s">
        <v>37</v>
      </c>
      <c r="E22" s="157">
        <v>0</v>
      </c>
      <c r="F22" s="41">
        <v>0</v>
      </c>
    </row>
    <row r="23" spans="1:6" x14ac:dyDescent="0.35">
      <c r="A23" s="42" t="s">
        <v>38</v>
      </c>
      <c r="B23" s="74">
        <v>0</v>
      </c>
      <c r="C23" s="154">
        <v>0</v>
      </c>
      <c r="D23" s="40" t="s">
        <v>39</v>
      </c>
      <c r="E23" s="157">
        <f>E24+E25</f>
        <v>0</v>
      </c>
      <c r="F23" s="41">
        <f>F24+F25</f>
        <v>0</v>
      </c>
    </row>
    <row r="24" spans="1:6" x14ac:dyDescent="0.35">
      <c r="A24" s="42" t="s">
        <v>40</v>
      </c>
      <c r="B24" s="74">
        <v>0</v>
      </c>
      <c r="C24" s="154">
        <v>0</v>
      </c>
      <c r="D24" s="42" t="s">
        <v>41</v>
      </c>
      <c r="E24" s="157">
        <v>0</v>
      </c>
      <c r="F24" s="41">
        <v>0</v>
      </c>
    </row>
    <row r="25" spans="1:6" x14ac:dyDescent="0.35">
      <c r="A25" s="40" t="s">
        <v>42</v>
      </c>
      <c r="B25" s="41">
        <f>SUM(B26:B30)</f>
        <v>806663.33</v>
      </c>
      <c r="C25" s="153">
        <f>SUM(C26:C30)</f>
        <v>560925.06999999995</v>
      </c>
      <c r="D25" s="42" t="s">
        <v>43</v>
      </c>
      <c r="E25" s="157">
        <v>0</v>
      </c>
      <c r="F25" s="41">
        <v>0</v>
      </c>
    </row>
    <row r="26" spans="1:6" x14ac:dyDescent="0.35">
      <c r="A26" s="42" t="s">
        <v>44</v>
      </c>
      <c r="B26" s="74">
        <v>806663.33</v>
      </c>
      <c r="C26" s="154">
        <v>560925.06999999995</v>
      </c>
      <c r="D26" s="40" t="s">
        <v>45</v>
      </c>
      <c r="E26" s="157">
        <v>0</v>
      </c>
      <c r="F26" s="41">
        <v>0</v>
      </c>
    </row>
    <row r="27" spans="1:6" x14ac:dyDescent="0.35">
      <c r="A27" s="42" t="s">
        <v>46</v>
      </c>
      <c r="B27" s="74">
        <v>0</v>
      </c>
      <c r="C27" s="153">
        <v>0</v>
      </c>
      <c r="D27" s="40" t="s">
        <v>47</v>
      </c>
      <c r="E27" s="157">
        <f>SUM(E28:E30)</f>
        <v>0</v>
      </c>
      <c r="F27" s="41">
        <f>SUM(F28:F30)</f>
        <v>0</v>
      </c>
    </row>
    <row r="28" spans="1:6" x14ac:dyDescent="0.35">
      <c r="A28" s="42" t="s">
        <v>48</v>
      </c>
      <c r="B28" s="74">
        <v>0</v>
      </c>
      <c r="C28" s="153">
        <v>0</v>
      </c>
      <c r="D28" s="42" t="s">
        <v>49</v>
      </c>
      <c r="E28" s="157">
        <v>0</v>
      </c>
      <c r="F28" s="41">
        <v>0</v>
      </c>
    </row>
    <row r="29" spans="1:6" x14ac:dyDescent="0.35">
      <c r="A29" s="42" t="s">
        <v>50</v>
      </c>
      <c r="B29" s="74">
        <v>0</v>
      </c>
      <c r="C29" s="153">
        <v>0</v>
      </c>
      <c r="D29" s="42" t="s">
        <v>51</v>
      </c>
      <c r="E29" s="157">
        <v>0</v>
      </c>
      <c r="F29" s="41">
        <v>0</v>
      </c>
    </row>
    <row r="30" spans="1:6" x14ac:dyDescent="0.35">
      <c r="A30" s="42" t="s">
        <v>52</v>
      </c>
      <c r="B30" s="74">
        <v>0</v>
      </c>
      <c r="C30" s="153">
        <v>0</v>
      </c>
      <c r="D30" s="42" t="s">
        <v>53</v>
      </c>
      <c r="E30" s="157">
        <v>0</v>
      </c>
      <c r="F30" s="41">
        <v>0</v>
      </c>
    </row>
    <row r="31" spans="1:6" x14ac:dyDescent="0.35">
      <c r="A31" s="40" t="s">
        <v>54</v>
      </c>
      <c r="B31" s="41">
        <f>SUM(B32:B36)</f>
        <v>0</v>
      </c>
      <c r="C31" s="153">
        <f>SUM(C32:C36)</f>
        <v>0</v>
      </c>
      <c r="D31" s="40" t="s">
        <v>55</v>
      </c>
      <c r="E31" s="157">
        <f>SUM(E32:E37)</f>
        <v>0</v>
      </c>
      <c r="F31" s="41">
        <f>SUM(F32:F37)</f>
        <v>0</v>
      </c>
    </row>
    <row r="32" spans="1:6" x14ac:dyDescent="0.35">
      <c r="A32" s="42" t="s">
        <v>56</v>
      </c>
      <c r="B32" s="41">
        <v>0</v>
      </c>
      <c r="C32" s="153">
        <v>0</v>
      </c>
      <c r="D32" s="42" t="s">
        <v>57</v>
      </c>
      <c r="E32" s="157">
        <v>0</v>
      </c>
      <c r="F32" s="41">
        <v>0</v>
      </c>
    </row>
    <row r="33" spans="1:6" ht="14.5" customHeight="1" x14ac:dyDescent="0.35">
      <c r="A33" s="42" t="s">
        <v>58</v>
      </c>
      <c r="B33" s="41">
        <v>0</v>
      </c>
      <c r="C33" s="153">
        <v>0</v>
      </c>
      <c r="D33" s="42" t="s">
        <v>59</v>
      </c>
      <c r="E33" s="157">
        <v>0</v>
      </c>
      <c r="F33" s="41">
        <v>0</v>
      </c>
    </row>
    <row r="34" spans="1:6" ht="14.5" customHeight="1" x14ac:dyDescent="0.35">
      <c r="A34" s="42" t="s">
        <v>60</v>
      </c>
      <c r="B34" s="41">
        <v>0</v>
      </c>
      <c r="C34" s="153">
        <v>0</v>
      </c>
      <c r="D34" s="42" t="s">
        <v>61</v>
      </c>
      <c r="E34" s="157">
        <v>0</v>
      </c>
      <c r="F34" s="41">
        <v>0</v>
      </c>
    </row>
    <row r="35" spans="1:6" ht="14.5" customHeight="1" x14ac:dyDescent="0.35">
      <c r="A35" s="42" t="s">
        <v>62</v>
      </c>
      <c r="B35" s="41">
        <v>0</v>
      </c>
      <c r="C35" s="153">
        <v>0</v>
      </c>
      <c r="D35" s="42" t="s">
        <v>63</v>
      </c>
      <c r="E35" s="157">
        <v>0</v>
      </c>
      <c r="F35" s="41">
        <v>0</v>
      </c>
    </row>
    <row r="36" spans="1:6" ht="14.5" customHeight="1" x14ac:dyDescent="0.35">
      <c r="A36" s="42" t="s">
        <v>64</v>
      </c>
      <c r="B36" s="41">
        <v>0</v>
      </c>
      <c r="C36" s="153">
        <v>0</v>
      </c>
      <c r="D36" s="42" t="s">
        <v>65</v>
      </c>
      <c r="E36" s="157">
        <v>0</v>
      </c>
      <c r="F36" s="41">
        <v>0</v>
      </c>
    </row>
    <row r="37" spans="1:6" ht="14.5" customHeight="1" x14ac:dyDescent="0.35">
      <c r="A37" s="40" t="s">
        <v>66</v>
      </c>
      <c r="B37" s="41">
        <v>0</v>
      </c>
      <c r="C37" s="153">
        <v>0</v>
      </c>
      <c r="D37" s="42" t="s">
        <v>67</v>
      </c>
      <c r="E37" s="157">
        <v>0</v>
      </c>
      <c r="F37" s="41">
        <v>0</v>
      </c>
    </row>
    <row r="38" spans="1:6" x14ac:dyDescent="0.35">
      <c r="A38" s="40" t="s">
        <v>68</v>
      </c>
      <c r="B38" s="41">
        <f>SUM(B39:B40)</f>
        <v>0</v>
      </c>
      <c r="C38" s="153">
        <f>SUM(C39:C40)</f>
        <v>0</v>
      </c>
      <c r="D38" s="40" t="s">
        <v>69</v>
      </c>
      <c r="E38" s="157">
        <f>SUM(E39:E41)</f>
        <v>0</v>
      </c>
      <c r="F38" s="41">
        <f>SUM(F39:F41)</f>
        <v>0</v>
      </c>
    </row>
    <row r="39" spans="1:6" x14ac:dyDescent="0.35">
      <c r="A39" s="42" t="s">
        <v>70</v>
      </c>
      <c r="B39" s="41">
        <v>0</v>
      </c>
      <c r="C39" s="153">
        <v>0</v>
      </c>
      <c r="D39" s="42" t="s">
        <v>71</v>
      </c>
      <c r="E39" s="157">
        <v>0</v>
      </c>
      <c r="F39" s="41">
        <v>0</v>
      </c>
    </row>
    <row r="40" spans="1:6" x14ac:dyDescent="0.35">
      <c r="A40" s="42" t="s">
        <v>72</v>
      </c>
      <c r="B40" s="41">
        <v>0</v>
      </c>
      <c r="C40" s="153">
        <v>0</v>
      </c>
      <c r="D40" s="42" t="s">
        <v>73</v>
      </c>
      <c r="E40" s="157">
        <v>0</v>
      </c>
      <c r="F40" s="41">
        <v>0</v>
      </c>
    </row>
    <row r="41" spans="1:6" x14ac:dyDescent="0.35">
      <c r="A41" s="40" t="s">
        <v>74</v>
      </c>
      <c r="B41" s="41">
        <f>SUM(B42:B45)</f>
        <v>0</v>
      </c>
      <c r="C41" s="153">
        <f>SUM(C42:C45)</f>
        <v>0</v>
      </c>
      <c r="D41" s="42" t="s">
        <v>75</v>
      </c>
      <c r="E41" s="157">
        <v>0</v>
      </c>
      <c r="F41" s="41">
        <v>0</v>
      </c>
    </row>
    <row r="42" spans="1:6" x14ac:dyDescent="0.35">
      <c r="A42" s="42" t="s">
        <v>76</v>
      </c>
      <c r="B42" s="41">
        <v>0</v>
      </c>
      <c r="C42" s="153">
        <v>0</v>
      </c>
      <c r="D42" s="40" t="s">
        <v>77</v>
      </c>
      <c r="E42" s="157">
        <f>SUM(E43:E45)</f>
        <v>0</v>
      </c>
      <c r="F42" s="41">
        <f>SUM(F43:F45)</f>
        <v>0</v>
      </c>
    </row>
    <row r="43" spans="1:6" x14ac:dyDescent="0.35">
      <c r="A43" s="42" t="s">
        <v>78</v>
      </c>
      <c r="B43" s="41">
        <v>0</v>
      </c>
      <c r="C43" s="153">
        <v>0</v>
      </c>
      <c r="D43" s="42" t="s">
        <v>79</v>
      </c>
      <c r="E43" s="157">
        <v>0</v>
      </c>
      <c r="F43" s="41">
        <v>0</v>
      </c>
    </row>
    <row r="44" spans="1:6" x14ac:dyDescent="0.35">
      <c r="A44" s="42" t="s">
        <v>80</v>
      </c>
      <c r="B44" s="41">
        <v>0</v>
      </c>
      <c r="C44" s="153">
        <v>0</v>
      </c>
      <c r="D44" s="42" t="s">
        <v>81</v>
      </c>
      <c r="E44" s="157">
        <v>0</v>
      </c>
      <c r="F44" s="41">
        <v>0</v>
      </c>
    </row>
    <row r="45" spans="1:6" x14ac:dyDescent="0.35">
      <c r="A45" s="42" t="s">
        <v>82</v>
      </c>
      <c r="B45" s="41">
        <v>0</v>
      </c>
      <c r="C45" s="153">
        <v>0</v>
      </c>
      <c r="D45" s="42" t="s">
        <v>83</v>
      </c>
      <c r="E45" s="157">
        <v>0</v>
      </c>
      <c r="F45" s="41">
        <v>0</v>
      </c>
    </row>
    <row r="46" spans="1:6" x14ac:dyDescent="0.35">
      <c r="A46" s="39"/>
      <c r="B46" s="43"/>
      <c r="C46" s="155"/>
      <c r="D46" s="39"/>
      <c r="E46" s="158"/>
      <c r="F46" s="43"/>
    </row>
    <row r="47" spans="1:6" x14ac:dyDescent="0.35">
      <c r="A47" s="3" t="s">
        <v>84</v>
      </c>
      <c r="B47" s="4">
        <f>B9+B17+B25+B31+B37+B38+B41</f>
        <v>44928984.260000005</v>
      </c>
      <c r="C47" s="156">
        <f>C9+C17+C25+C31+C37+C38+C41</f>
        <v>20615275.789999999</v>
      </c>
      <c r="D47" s="2" t="s">
        <v>85</v>
      </c>
      <c r="E47" s="159">
        <f>E9+E19+E23+E26+E27+E31+E38+E42</f>
        <v>4941759.9400000004</v>
      </c>
      <c r="F47" s="4">
        <f>F9+F19+F23+F26+F27+F31+F38+F42</f>
        <v>4319491.5299999993</v>
      </c>
    </row>
    <row r="48" spans="1:6" x14ac:dyDescent="0.35">
      <c r="A48" s="39"/>
      <c r="B48" s="43"/>
      <c r="C48" s="43"/>
      <c r="D48" s="39"/>
      <c r="E48" s="158"/>
      <c r="F48" s="43"/>
    </row>
    <row r="49" spans="1:6" x14ac:dyDescent="0.35">
      <c r="A49" s="2" t="s">
        <v>86</v>
      </c>
      <c r="B49" s="43"/>
      <c r="C49" s="43"/>
      <c r="D49" s="2" t="s">
        <v>87</v>
      </c>
      <c r="E49" s="158"/>
      <c r="F49" s="43"/>
    </row>
    <row r="50" spans="1:6" x14ac:dyDescent="0.35">
      <c r="A50" s="40" t="s">
        <v>88</v>
      </c>
      <c r="B50" s="41">
        <v>0</v>
      </c>
      <c r="C50" s="153">
        <v>0</v>
      </c>
      <c r="D50" s="40" t="s">
        <v>89</v>
      </c>
      <c r="E50" s="157">
        <v>0</v>
      </c>
      <c r="F50" s="41">
        <v>0</v>
      </c>
    </row>
    <row r="51" spans="1:6" x14ac:dyDescent="0.35">
      <c r="A51" s="40" t="s">
        <v>90</v>
      </c>
      <c r="B51" s="41">
        <v>0</v>
      </c>
      <c r="C51" s="153">
        <v>0</v>
      </c>
      <c r="D51" s="40" t="s">
        <v>91</v>
      </c>
      <c r="E51" s="157">
        <v>0</v>
      </c>
      <c r="F51" s="41">
        <v>0</v>
      </c>
    </row>
    <row r="52" spans="1:6" x14ac:dyDescent="0.35">
      <c r="A52" s="40" t="s">
        <v>92</v>
      </c>
      <c r="B52" s="41">
        <v>0</v>
      </c>
      <c r="C52" s="153">
        <v>0</v>
      </c>
      <c r="D52" s="40" t="s">
        <v>93</v>
      </c>
      <c r="E52" s="157">
        <v>0</v>
      </c>
      <c r="F52" s="41">
        <v>0</v>
      </c>
    </row>
    <row r="53" spans="1:6" x14ac:dyDescent="0.35">
      <c r="A53" s="40" t="s">
        <v>94</v>
      </c>
      <c r="B53" s="47">
        <v>25526679.59</v>
      </c>
      <c r="C53">
        <v>25225219.550000001</v>
      </c>
      <c r="D53" s="40" t="s">
        <v>95</v>
      </c>
      <c r="E53" s="157">
        <v>0</v>
      </c>
      <c r="F53" s="41">
        <v>0</v>
      </c>
    </row>
    <row r="54" spans="1:6" x14ac:dyDescent="0.35">
      <c r="A54" s="40" t="s">
        <v>96</v>
      </c>
      <c r="B54" s="47">
        <v>133169</v>
      </c>
      <c r="C54">
        <v>133169</v>
      </c>
      <c r="D54" s="40" t="s">
        <v>97</v>
      </c>
      <c r="E54" s="157">
        <v>0</v>
      </c>
      <c r="F54" s="41">
        <v>0</v>
      </c>
    </row>
    <row r="55" spans="1:6" x14ac:dyDescent="0.35">
      <c r="A55" s="40" t="s">
        <v>98</v>
      </c>
      <c r="B55" s="47">
        <v>-21417851.73</v>
      </c>
      <c r="C55">
        <v>-20278728.170000002</v>
      </c>
      <c r="D55" s="44" t="s">
        <v>99</v>
      </c>
      <c r="E55">
        <v>2662047.42</v>
      </c>
      <c r="F55" s="47">
        <v>3027767.3</v>
      </c>
    </row>
    <row r="56" spans="1:6" x14ac:dyDescent="0.35">
      <c r="A56" s="40" t="s">
        <v>100</v>
      </c>
      <c r="B56" s="47">
        <v>19166.2</v>
      </c>
      <c r="C56">
        <v>19166.2</v>
      </c>
      <c r="D56" s="39"/>
      <c r="E56" s="158"/>
      <c r="F56" s="43"/>
    </row>
    <row r="57" spans="1:6" x14ac:dyDescent="0.35">
      <c r="A57" s="40" t="s">
        <v>101</v>
      </c>
      <c r="B57" s="47">
        <v>0</v>
      </c>
      <c r="C57">
        <v>0</v>
      </c>
      <c r="D57" s="2" t="s">
        <v>102</v>
      </c>
      <c r="E57" s="159">
        <f>SUM(E50:E55)</f>
        <v>2662047.42</v>
      </c>
      <c r="F57" s="4">
        <f>SUM(F50:F55)</f>
        <v>3027767.3</v>
      </c>
    </row>
    <row r="58" spans="1:6" x14ac:dyDescent="0.35">
      <c r="A58" s="40" t="s">
        <v>103</v>
      </c>
      <c r="B58" s="47">
        <v>0</v>
      </c>
      <c r="C58">
        <v>0</v>
      </c>
      <c r="D58" s="39"/>
      <c r="E58" s="158"/>
      <c r="F58" s="43"/>
    </row>
    <row r="59" spans="1:6" x14ac:dyDescent="0.35">
      <c r="A59" s="39"/>
      <c r="B59" s="43"/>
      <c r="C59" s="155"/>
      <c r="D59" s="2" t="s">
        <v>104</v>
      </c>
      <c r="E59" s="159">
        <f>E47+E57</f>
        <v>7603807.3600000003</v>
      </c>
      <c r="F59" s="4">
        <f>F47+F57</f>
        <v>7347258.8299999991</v>
      </c>
    </row>
    <row r="60" spans="1:6" x14ac:dyDescent="0.35">
      <c r="A60" s="3" t="s">
        <v>105</v>
      </c>
      <c r="B60" s="4">
        <f>SUM(B50:B58)</f>
        <v>4261163.0599999996</v>
      </c>
      <c r="C60" s="156">
        <f>SUM(C50:C58)</f>
        <v>5098826.5799999991</v>
      </c>
      <c r="D60" s="39"/>
      <c r="E60" s="158"/>
      <c r="F60" s="43"/>
    </row>
    <row r="61" spans="1:6" x14ac:dyDescent="0.35">
      <c r="A61" s="39"/>
      <c r="B61" s="43"/>
      <c r="C61" s="155"/>
      <c r="D61" s="45" t="s">
        <v>106</v>
      </c>
      <c r="E61" s="158"/>
      <c r="F61" s="43"/>
    </row>
    <row r="62" spans="1:6" x14ac:dyDescent="0.35">
      <c r="A62" s="3" t="s">
        <v>107</v>
      </c>
      <c r="B62" s="4">
        <f>SUM(B47+B60)</f>
        <v>49190147.320000008</v>
      </c>
      <c r="C62" s="156">
        <f>SUM(C47+C60)</f>
        <v>25714102.369999997</v>
      </c>
      <c r="D62" s="39"/>
      <c r="E62" s="158"/>
      <c r="F62" s="43"/>
    </row>
    <row r="63" spans="1:6" x14ac:dyDescent="0.35">
      <c r="A63" s="39"/>
      <c r="B63" s="39"/>
      <c r="C63" s="39"/>
      <c r="D63" s="46" t="s">
        <v>108</v>
      </c>
      <c r="E63" s="157">
        <f>SUM(E64:E66)</f>
        <v>1479574.59</v>
      </c>
      <c r="F63" s="41">
        <f>SUM(F64:F66)</f>
        <v>1479569.59</v>
      </c>
    </row>
    <row r="64" spans="1:6" x14ac:dyDescent="0.35">
      <c r="A64" s="39"/>
      <c r="B64" s="39"/>
      <c r="C64" s="39"/>
      <c r="D64" s="40" t="s">
        <v>109</v>
      </c>
      <c r="E64">
        <v>1479574.59</v>
      </c>
      <c r="F64" s="47">
        <v>1479569.59</v>
      </c>
    </row>
    <row r="65" spans="1:6" x14ac:dyDescent="0.35">
      <c r="A65" s="39"/>
      <c r="B65" s="39"/>
      <c r="C65" s="39"/>
      <c r="D65" s="44" t="s">
        <v>110</v>
      </c>
      <c r="E65">
        <v>0</v>
      </c>
      <c r="F65" s="47">
        <v>0</v>
      </c>
    </row>
    <row r="66" spans="1:6" x14ac:dyDescent="0.35">
      <c r="A66" s="39"/>
      <c r="B66" s="39"/>
      <c r="C66" s="39"/>
      <c r="D66" s="40" t="s">
        <v>111</v>
      </c>
      <c r="E66">
        <v>0</v>
      </c>
      <c r="F66" s="47">
        <v>0</v>
      </c>
    </row>
    <row r="67" spans="1:6" x14ac:dyDescent="0.35">
      <c r="A67" s="39"/>
      <c r="B67" s="39"/>
      <c r="C67" s="39"/>
      <c r="D67" s="39"/>
      <c r="E67" s="158"/>
      <c r="F67" s="43"/>
    </row>
    <row r="68" spans="1:6" x14ac:dyDescent="0.35">
      <c r="A68" s="39"/>
      <c r="B68" s="39"/>
      <c r="C68" s="39"/>
      <c r="D68" s="46" t="s">
        <v>112</v>
      </c>
      <c r="E68" s="157">
        <f>SUM(E69:E73)</f>
        <v>40106765.369999997</v>
      </c>
      <c r="F68" s="41">
        <f>SUM(F69:F73)</f>
        <v>16887273.949999999</v>
      </c>
    </row>
    <row r="69" spans="1:6" x14ac:dyDescent="0.35">
      <c r="A69" s="47"/>
      <c r="B69" s="39"/>
      <c r="C69" s="39"/>
      <c r="D69" s="40" t="s">
        <v>113</v>
      </c>
      <c r="E69">
        <v>23708588.859999999</v>
      </c>
      <c r="F69" s="47">
        <v>-495777.41</v>
      </c>
    </row>
    <row r="70" spans="1:6" x14ac:dyDescent="0.35">
      <c r="A70" s="47"/>
      <c r="B70" s="39"/>
      <c r="C70" s="39"/>
      <c r="D70" s="40" t="s">
        <v>114</v>
      </c>
      <c r="E70">
        <v>16398176.51</v>
      </c>
      <c r="F70" s="47">
        <v>17383051.359999999</v>
      </c>
    </row>
    <row r="71" spans="1:6" x14ac:dyDescent="0.35">
      <c r="A71" s="47"/>
      <c r="B71" s="39"/>
      <c r="C71" s="39"/>
      <c r="D71" s="40" t="s">
        <v>115</v>
      </c>
      <c r="E71">
        <v>0</v>
      </c>
      <c r="F71" s="41">
        <v>0</v>
      </c>
    </row>
    <row r="72" spans="1:6" x14ac:dyDescent="0.35">
      <c r="A72" s="47"/>
      <c r="B72" s="39"/>
      <c r="C72" s="39"/>
      <c r="D72" s="40" t="s">
        <v>116</v>
      </c>
      <c r="E72">
        <v>0</v>
      </c>
      <c r="F72" s="41">
        <v>0</v>
      </c>
    </row>
    <row r="73" spans="1:6" x14ac:dyDescent="0.35">
      <c r="A73" s="47"/>
      <c r="B73" s="39"/>
      <c r="C73" s="39"/>
      <c r="D73" s="40" t="s">
        <v>117</v>
      </c>
      <c r="E73">
        <v>0</v>
      </c>
      <c r="F73" s="41">
        <v>0</v>
      </c>
    </row>
    <row r="74" spans="1:6" x14ac:dyDescent="0.35">
      <c r="A74" s="47"/>
      <c r="B74" s="39"/>
      <c r="C74" s="39"/>
      <c r="D74" s="39"/>
      <c r="E74" s="158"/>
      <c r="F74" s="43"/>
    </row>
    <row r="75" spans="1:6" x14ac:dyDescent="0.35">
      <c r="A75" s="47"/>
      <c r="B75" s="39"/>
      <c r="C75" s="39"/>
      <c r="D75" s="46" t="s">
        <v>118</v>
      </c>
      <c r="E75" s="157">
        <f>E76+E77</f>
        <v>0</v>
      </c>
      <c r="F75" s="41">
        <f>F76+F77</f>
        <v>0</v>
      </c>
    </row>
    <row r="76" spans="1:6" x14ac:dyDescent="0.35">
      <c r="A76" s="47"/>
      <c r="B76" s="39"/>
      <c r="C76" s="39"/>
      <c r="D76" s="40" t="s">
        <v>119</v>
      </c>
      <c r="E76" s="157">
        <v>0</v>
      </c>
      <c r="F76" s="41">
        <v>0</v>
      </c>
    </row>
    <row r="77" spans="1:6" x14ac:dyDescent="0.35">
      <c r="A77" s="47"/>
      <c r="B77" s="39"/>
      <c r="C77" s="39"/>
      <c r="D77" s="40" t="s">
        <v>120</v>
      </c>
      <c r="E77" s="157">
        <v>0</v>
      </c>
      <c r="F77" s="41">
        <v>0</v>
      </c>
    </row>
    <row r="78" spans="1:6" x14ac:dyDescent="0.35">
      <c r="A78" s="47"/>
      <c r="B78" s="39"/>
      <c r="C78" s="39"/>
      <c r="D78" s="39"/>
      <c r="E78" s="158"/>
      <c r="F78" s="43"/>
    </row>
    <row r="79" spans="1:6" x14ac:dyDescent="0.35">
      <c r="A79" s="47"/>
      <c r="B79" s="39"/>
      <c r="C79" s="39"/>
      <c r="D79" s="2" t="s">
        <v>121</v>
      </c>
      <c r="E79" s="159">
        <f>E63+E68+E75</f>
        <v>41586339.960000001</v>
      </c>
      <c r="F79" s="4">
        <f>F63+F68+F75</f>
        <v>18366843.539999999</v>
      </c>
    </row>
    <row r="80" spans="1:6" x14ac:dyDescent="0.35">
      <c r="A80" s="47"/>
      <c r="B80" s="39"/>
      <c r="C80" s="39"/>
      <c r="D80" s="39"/>
      <c r="E80" s="158"/>
      <c r="F80" s="43"/>
    </row>
    <row r="81" spans="1:6" x14ac:dyDescent="0.35">
      <c r="A81" s="47"/>
      <c r="B81" s="39"/>
      <c r="C81" s="39"/>
      <c r="D81" s="2" t="s">
        <v>122</v>
      </c>
      <c r="E81" s="159">
        <f>E59+E79</f>
        <v>49190147.32</v>
      </c>
      <c r="F81" s="4">
        <f>F59+F79</f>
        <v>25714102.369999997</v>
      </c>
    </row>
    <row r="82" spans="1:6" x14ac:dyDescent="0.3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9:F45 E47:F47 E50:F81 B9:C62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zoomScale="75" zoomScaleNormal="75" workbookViewId="0">
      <selection activeCell="F19" sqref="F19"/>
    </sheetView>
  </sheetViews>
  <sheetFormatPr baseColWidth="10" defaultColWidth="11" defaultRowHeight="14.5" x14ac:dyDescent="0.35"/>
  <cols>
    <col min="1" max="1" width="58" bestFit="1" customWidth="1"/>
    <col min="2" max="2" width="23.1796875" customWidth="1"/>
    <col min="3" max="4" width="15.7265625" customWidth="1"/>
    <col min="5" max="5" width="19" customWidth="1"/>
    <col min="6" max="6" width="20.7265625" customWidth="1"/>
    <col min="7" max="7" width="15.7265625" customWidth="1"/>
    <col min="8" max="8" width="22.26953125" customWidth="1"/>
  </cols>
  <sheetData>
    <row r="1" spans="1:8" x14ac:dyDescent="0.35">
      <c r="A1" s="129" t="s">
        <v>123</v>
      </c>
      <c r="B1" s="130"/>
      <c r="C1" s="130"/>
      <c r="D1" s="130"/>
      <c r="E1" s="130"/>
      <c r="F1" s="130"/>
      <c r="G1" s="130"/>
      <c r="H1" s="131"/>
    </row>
    <row r="2" spans="1:8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3"/>
      <c r="H2" s="134"/>
    </row>
    <row r="3" spans="1:8" ht="15" customHeight="1" x14ac:dyDescent="0.35">
      <c r="A3" s="135" t="s">
        <v>124</v>
      </c>
      <c r="B3" s="136"/>
      <c r="C3" s="136"/>
      <c r="D3" s="136"/>
      <c r="E3" s="136"/>
      <c r="F3" s="136"/>
      <c r="G3" s="136"/>
      <c r="H3" s="137"/>
    </row>
    <row r="4" spans="1:8" ht="15" customHeight="1" x14ac:dyDescent="0.35">
      <c r="A4" s="135" t="s">
        <v>554</v>
      </c>
      <c r="B4" s="136"/>
      <c r="C4" s="136"/>
      <c r="D4" s="136"/>
      <c r="E4" s="136"/>
      <c r="F4" s="136"/>
      <c r="G4" s="136"/>
      <c r="H4" s="137"/>
    </row>
    <row r="5" spans="1:8" x14ac:dyDescent="0.35">
      <c r="A5" s="138" t="s">
        <v>2</v>
      </c>
      <c r="B5" s="139"/>
      <c r="C5" s="139"/>
      <c r="D5" s="139"/>
      <c r="E5" s="139"/>
      <c r="F5" s="139"/>
      <c r="G5" s="139"/>
      <c r="H5" s="140"/>
    </row>
    <row r="6" spans="1:8" ht="41.5" customHeight="1" x14ac:dyDescent="0.35">
      <c r="A6" s="5" t="s">
        <v>125</v>
      </c>
      <c r="B6" s="6" t="str">
        <f>'Formato 1'!C6</f>
        <v>31 de diciembre de 2025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35">
      <c r="A7" s="85"/>
      <c r="B7" s="86"/>
      <c r="C7" s="86"/>
      <c r="D7" s="86"/>
      <c r="E7" s="86"/>
      <c r="F7" s="86"/>
      <c r="G7" s="86"/>
      <c r="H7" s="86"/>
    </row>
    <row r="8" spans="1:8" x14ac:dyDescent="0.35">
      <c r="A8" s="8" t="s">
        <v>132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35">
      <c r="A9" s="87" t="s">
        <v>133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</row>
    <row r="10" spans="1:8" ht="17.25" customHeight="1" x14ac:dyDescent="0.35">
      <c r="A10" s="88" t="s">
        <v>134</v>
      </c>
      <c r="B10" s="89">
        <v>0</v>
      </c>
      <c r="C10" s="41">
        <v>0</v>
      </c>
      <c r="D10" s="89">
        <v>0</v>
      </c>
      <c r="E10" s="89">
        <v>0</v>
      </c>
      <c r="F10" s="89">
        <v>0</v>
      </c>
      <c r="G10" s="89">
        <v>0</v>
      </c>
      <c r="H10" s="89">
        <v>0</v>
      </c>
    </row>
    <row r="11" spans="1:8" x14ac:dyDescent="0.35">
      <c r="A11" s="88" t="s">
        <v>135</v>
      </c>
      <c r="B11" s="89">
        <v>0</v>
      </c>
      <c r="C11" s="41">
        <v>0</v>
      </c>
      <c r="D11" s="89">
        <v>0</v>
      </c>
      <c r="E11" s="89">
        <v>0</v>
      </c>
      <c r="F11" s="89">
        <v>0</v>
      </c>
      <c r="G11" s="41">
        <v>0</v>
      </c>
      <c r="H11" s="41">
        <v>0</v>
      </c>
    </row>
    <row r="12" spans="1:8" ht="16.5" customHeight="1" x14ac:dyDescent="0.35">
      <c r="A12" s="88" t="s">
        <v>136</v>
      </c>
      <c r="B12" s="89">
        <v>0</v>
      </c>
      <c r="C12" s="41">
        <v>0</v>
      </c>
      <c r="D12" s="89">
        <v>0</v>
      </c>
      <c r="E12" s="89">
        <v>0</v>
      </c>
      <c r="F12" s="89">
        <v>0</v>
      </c>
      <c r="G12" s="41">
        <v>0</v>
      </c>
      <c r="H12" s="41">
        <v>0</v>
      </c>
    </row>
    <row r="13" spans="1:8" x14ac:dyDescent="0.35">
      <c r="A13" s="87" t="s">
        <v>137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</row>
    <row r="14" spans="1:8" x14ac:dyDescent="0.35">
      <c r="A14" s="88" t="s">
        <v>138</v>
      </c>
      <c r="B14" s="89">
        <v>0</v>
      </c>
      <c r="C14" s="41">
        <v>0</v>
      </c>
      <c r="D14" s="89">
        <v>0</v>
      </c>
      <c r="E14" s="89">
        <v>0</v>
      </c>
      <c r="F14" s="89">
        <v>0</v>
      </c>
      <c r="G14" s="41">
        <v>0</v>
      </c>
      <c r="H14" s="41">
        <v>0</v>
      </c>
    </row>
    <row r="15" spans="1:8" ht="15" customHeight="1" x14ac:dyDescent="0.35">
      <c r="A15" s="88" t="s">
        <v>139</v>
      </c>
      <c r="B15" s="89">
        <v>0</v>
      </c>
      <c r="C15" s="41">
        <v>0</v>
      </c>
      <c r="D15" s="89">
        <v>0</v>
      </c>
      <c r="E15" s="89">
        <v>0</v>
      </c>
      <c r="F15" s="89">
        <v>0</v>
      </c>
      <c r="G15" s="41">
        <v>0</v>
      </c>
      <c r="H15" s="41">
        <v>0</v>
      </c>
    </row>
    <row r="16" spans="1:8" x14ac:dyDescent="0.35">
      <c r="A16" s="88" t="s">
        <v>140</v>
      </c>
      <c r="B16" s="89">
        <v>0</v>
      </c>
      <c r="C16" s="41">
        <v>0</v>
      </c>
      <c r="D16" s="89">
        <v>0</v>
      </c>
      <c r="E16" s="89">
        <v>0</v>
      </c>
      <c r="F16" s="89">
        <v>0</v>
      </c>
      <c r="G16" s="41">
        <v>0</v>
      </c>
      <c r="H16" s="41">
        <v>0</v>
      </c>
    </row>
    <row r="17" spans="1:8" x14ac:dyDescent="0.35">
      <c r="A17" s="90"/>
      <c r="B17" s="74"/>
      <c r="C17" s="74"/>
      <c r="D17" s="74"/>
      <c r="E17" s="74"/>
      <c r="F17" s="74"/>
      <c r="G17" s="74"/>
      <c r="H17" s="74"/>
    </row>
    <row r="18" spans="1:8" x14ac:dyDescent="0.35">
      <c r="A18" s="8" t="s">
        <v>141</v>
      </c>
      <c r="B18" s="4">
        <v>7347258.8299999991</v>
      </c>
      <c r="C18" s="91"/>
      <c r="D18" s="91"/>
      <c r="E18" s="91"/>
      <c r="F18" s="4">
        <v>7603807.3600000003</v>
      </c>
      <c r="G18" s="91"/>
      <c r="H18" s="91"/>
    </row>
    <row r="19" spans="1:8" ht="16.5" customHeight="1" x14ac:dyDescent="0.35">
      <c r="A19" s="90"/>
      <c r="B19" s="74"/>
      <c r="C19" s="74"/>
      <c r="D19" s="74"/>
      <c r="E19" s="74"/>
      <c r="F19" s="74"/>
      <c r="G19" s="74"/>
      <c r="H19" s="74"/>
    </row>
    <row r="20" spans="1:8" ht="14.5" customHeight="1" x14ac:dyDescent="0.35">
      <c r="A20" s="8" t="s">
        <v>142</v>
      </c>
      <c r="B20" s="4">
        <f t="shared" ref="B20" si="0">B8+B18</f>
        <v>7347258.8299999991</v>
      </c>
      <c r="C20" s="4">
        <v>0</v>
      </c>
      <c r="D20" s="4">
        <v>0</v>
      </c>
      <c r="E20" s="4">
        <v>0</v>
      </c>
      <c r="F20" s="4">
        <f t="shared" ref="F20" si="1">F8+F18</f>
        <v>7603807.3600000003</v>
      </c>
      <c r="G20" s="4">
        <v>0</v>
      </c>
      <c r="H20" s="4">
        <v>0</v>
      </c>
    </row>
    <row r="21" spans="1:8" ht="16.5" customHeight="1" x14ac:dyDescent="0.35">
      <c r="A21" s="90"/>
      <c r="B21" s="43"/>
      <c r="C21" s="43"/>
      <c r="D21" s="43"/>
      <c r="E21" s="43"/>
      <c r="F21" s="43"/>
      <c r="G21" s="43"/>
      <c r="H21" s="43"/>
    </row>
    <row r="22" spans="1:8" ht="16.5" customHeight="1" x14ac:dyDescent="0.35">
      <c r="A22" s="8" t="s">
        <v>143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35">
      <c r="A23" s="92" t="s">
        <v>144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35">
      <c r="A24" s="92" t="s">
        <v>145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35">
      <c r="A25" s="92" t="s">
        <v>146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3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35">
      <c r="A27" s="8" t="s">
        <v>147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35">
      <c r="A28" s="92" t="s">
        <v>148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35">
      <c r="A29" s="92" t="s">
        <v>149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35">
      <c r="A30" s="92" t="s">
        <v>150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35">
      <c r="A31" s="10" t="s">
        <v>151</v>
      </c>
      <c r="B31" s="48"/>
      <c r="C31" s="48"/>
      <c r="D31" s="48"/>
      <c r="E31" s="48"/>
      <c r="F31" s="48"/>
      <c r="G31" s="48"/>
      <c r="H31" s="48"/>
    </row>
    <row r="32" spans="1:8" x14ac:dyDescent="0.35">
      <c r="A32" s="54"/>
    </row>
    <row r="33" spans="1:8" ht="14.5" customHeight="1" x14ac:dyDescent="0.35">
      <c r="A33" s="141" t="s">
        <v>152</v>
      </c>
      <c r="B33" s="141"/>
      <c r="C33" s="141"/>
      <c r="D33" s="141"/>
      <c r="E33" s="141"/>
      <c r="F33" s="141"/>
      <c r="G33" s="141"/>
      <c r="H33" s="141"/>
    </row>
    <row r="34" spans="1:8" ht="14.5" customHeight="1" x14ac:dyDescent="0.35">
      <c r="A34" s="141"/>
      <c r="B34" s="141"/>
      <c r="C34" s="141"/>
      <c r="D34" s="141"/>
      <c r="E34" s="141"/>
      <c r="F34" s="141"/>
      <c r="G34" s="141"/>
      <c r="H34" s="141"/>
    </row>
    <row r="35" spans="1:8" ht="14.5" customHeight="1" x14ac:dyDescent="0.35">
      <c r="A35" s="141"/>
      <c r="B35" s="141"/>
      <c r="C35" s="141"/>
      <c r="D35" s="141"/>
      <c r="E35" s="141"/>
      <c r="F35" s="141"/>
      <c r="G35" s="141"/>
      <c r="H35" s="141"/>
    </row>
    <row r="36" spans="1:8" ht="14.5" customHeight="1" x14ac:dyDescent="0.35">
      <c r="A36" s="141"/>
      <c r="B36" s="141"/>
      <c r="C36" s="141"/>
      <c r="D36" s="141"/>
      <c r="E36" s="141"/>
      <c r="F36" s="141"/>
      <c r="G36" s="141"/>
      <c r="H36" s="141"/>
    </row>
    <row r="37" spans="1:8" ht="14.5" customHeight="1" x14ac:dyDescent="0.35">
      <c r="A37" s="141"/>
      <c r="B37" s="141"/>
      <c r="C37" s="141"/>
      <c r="D37" s="141"/>
      <c r="E37" s="141"/>
      <c r="F37" s="141"/>
      <c r="G37" s="141"/>
      <c r="H37" s="141"/>
    </row>
    <row r="38" spans="1:8" x14ac:dyDescent="0.35">
      <c r="A38" s="54"/>
    </row>
    <row r="39" spans="1:8" ht="29" x14ac:dyDescent="0.3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35">
      <c r="A40" s="39"/>
      <c r="B40" s="47"/>
      <c r="C40" s="47"/>
      <c r="D40" s="47"/>
      <c r="E40" s="47"/>
      <c r="F40" s="47"/>
    </row>
    <row r="41" spans="1:8" x14ac:dyDescent="0.35">
      <c r="A41" s="8" t="s">
        <v>159</v>
      </c>
      <c r="B41" s="4">
        <f>SUM(B42:B44)</f>
        <v>0</v>
      </c>
      <c r="C41" s="4">
        <f t="shared" ref="C41:F41" si="2">SUM(C42:C44)</f>
        <v>0</v>
      </c>
      <c r="D41" s="4">
        <f t="shared" si="2"/>
        <v>0</v>
      </c>
      <c r="E41" s="4">
        <f t="shared" si="2"/>
        <v>0</v>
      </c>
      <c r="F41" s="4">
        <f t="shared" si="2"/>
        <v>0</v>
      </c>
    </row>
    <row r="42" spans="1:8" x14ac:dyDescent="0.35">
      <c r="A42" s="92" t="s">
        <v>160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35">
      <c r="A43" s="92" t="s">
        <v>161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35">
      <c r="A44" s="92" t="s">
        <v>162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35">
      <c r="A45" s="11" t="s">
        <v>151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B17:B30 G11:H21 C8:C22 D17:F21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1"/>
  <sheetViews>
    <sheetView showGridLines="0" zoomScale="75" zoomScaleNormal="75" workbookViewId="0">
      <selection activeCell="G8" sqref="G8:K20"/>
    </sheetView>
  </sheetViews>
  <sheetFormatPr baseColWidth="10" defaultColWidth="11" defaultRowHeight="14.5" x14ac:dyDescent="0.35"/>
  <cols>
    <col min="1" max="1" width="59.81640625" customWidth="1"/>
    <col min="2" max="2" width="26" customWidth="1"/>
    <col min="3" max="3" width="28.7265625" customWidth="1"/>
    <col min="4" max="6" width="14.26953125" customWidth="1"/>
    <col min="7" max="7" width="17.1796875" customWidth="1"/>
    <col min="8" max="8" width="20.54296875" customWidth="1"/>
    <col min="9" max="11" width="24.453125" customWidth="1"/>
    <col min="12" max="12" width="4.26953125" customWidth="1"/>
  </cols>
  <sheetData>
    <row r="1" spans="1:11" x14ac:dyDescent="0.35">
      <c r="A1" s="129" t="s">
        <v>163</v>
      </c>
      <c r="B1" s="130"/>
      <c r="C1" s="130"/>
      <c r="D1" s="130"/>
      <c r="E1" s="130"/>
      <c r="F1" s="130"/>
      <c r="G1" s="130"/>
      <c r="H1" s="130"/>
      <c r="I1" s="130"/>
      <c r="J1" s="130"/>
      <c r="K1" s="131"/>
    </row>
    <row r="2" spans="1:11" ht="14.5" customHeight="1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3"/>
      <c r="H2" s="133"/>
      <c r="I2" s="133"/>
      <c r="J2" s="133"/>
      <c r="K2" s="134"/>
    </row>
    <row r="3" spans="1:11" x14ac:dyDescent="0.35">
      <c r="A3" s="135" t="s">
        <v>164</v>
      </c>
      <c r="B3" s="136"/>
      <c r="C3" s="136"/>
      <c r="D3" s="136"/>
      <c r="E3" s="136"/>
      <c r="F3" s="136"/>
      <c r="G3" s="136"/>
      <c r="H3" s="136"/>
      <c r="I3" s="136"/>
      <c r="J3" s="136"/>
      <c r="K3" s="137"/>
    </row>
    <row r="4" spans="1:11" x14ac:dyDescent="0.35">
      <c r="A4" s="135" t="str">
        <f>'Formato 2'!A4</f>
        <v>Del 1 de enero al 30 de septiembre de 2026</v>
      </c>
      <c r="B4" s="136"/>
      <c r="C4" s="136"/>
      <c r="D4" s="136"/>
      <c r="E4" s="136"/>
      <c r="F4" s="136"/>
      <c r="G4" s="136"/>
      <c r="H4" s="136"/>
      <c r="I4" s="136"/>
      <c r="J4" s="136"/>
      <c r="K4" s="137"/>
    </row>
    <row r="5" spans="1:11" x14ac:dyDescent="0.35">
      <c r="A5" s="138" t="s">
        <v>2</v>
      </c>
      <c r="B5" s="139"/>
      <c r="C5" s="139"/>
      <c r="D5" s="139"/>
      <c r="E5" s="139"/>
      <c r="F5" s="139"/>
      <c r="G5" s="139"/>
      <c r="H5" s="139"/>
      <c r="I5" s="139"/>
      <c r="J5" s="139"/>
      <c r="K5" s="140"/>
    </row>
    <row r="6" spans="1:11" ht="72.75" customHeight="1" x14ac:dyDescent="0.3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173</v>
      </c>
      <c r="J6" s="1" t="s">
        <v>174</v>
      </c>
      <c r="K6" s="1" t="s">
        <v>175</v>
      </c>
    </row>
    <row r="7" spans="1:11" x14ac:dyDescent="0.3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35">
      <c r="A8" s="2" t="s">
        <v>176</v>
      </c>
      <c r="B8" s="82"/>
      <c r="C8" s="82"/>
      <c r="D8" s="82"/>
      <c r="E8" s="4">
        <v>0</v>
      </c>
      <c r="F8" s="82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35">
      <c r="A9" s="83" t="s">
        <v>177</v>
      </c>
      <c r="B9" s="84"/>
      <c r="C9" s="84"/>
      <c r="D9" s="84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35">
      <c r="A10" s="83" t="s">
        <v>178</v>
      </c>
      <c r="B10" s="84"/>
      <c r="C10" s="84"/>
      <c r="D10" s="84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35">
      <c r="A11" s="83" t="s">
        <v>179</v>
      </c>
      <c r="B11" s="84"/>
      <c r="C11" s="84"/>
      <c r="D11" s="84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35">
      <c r="A12" s="83" t="s">
        <v>180</v>
      </c>
      <c r="B12" s="84"/>
      <c r="C12" s="84"/>
      <c r="D12" s="84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35">
      <c r="A13" s="104" t="s">
        <v>151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35">
      <c r="A14" s="2" t="s">
        <v>181</v>
      </c>
      <c r="B14" s="82"/>
      <c r="C14" s="82"/>
      <c r="D14" s="82"/>
      <c r="E14" s="4">
        <v>0</v>
      </c>
      <c r="F14" s="82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35">
      <c r="A15" s="83" t="s">
        <v>182</v>
      </c>
      <c r="B15" s="84"/>
      <c r="C15" s="84"/>
      <c r="D15" s="84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35">
      <c r="A16" s="83" t="s">
        <v>183</v>
      </c>
      <c r="B16" s="84"/>
      <c r="C16" s="84"/>
      <c r="D16" s="84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35">
      <c r="A17" s="83" t="s">
        <v>184</v>
      </c>
      <c r="B17" s="84"/>
      <c r="C17" s="84"/>
      <c r="D17" s="84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35">
      <c r="A18" s="83" t="s">
        <v>185</v>
      </c>
      <c r="B18" s="84"/>
      <c r="C18" s="84"/>
      <c r="D18" s="84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35">
      <c r="A19" s="104" t="s">
        <v>151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35">
      <c r="A20" s="2" t="s">
        <v>186</v>
      </c>
      <c r="B20" s="82"/>
      <c r="C20" s="82"/>
      <c r="D20" s="82"/>
      <c r="E20" s="4">
        <v>0</v>
      </c>
      <c r="F20" s="82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3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zoomScale="75" zoomScaleNormal="75" workbookViewId="0">
      <selection activeCell="D25" sqref="D25"/>
    </sheetView>
  </sheetViews>
  <sheetFormatPr baseColWidth="10" defaultColWidth="11" defaultRowHeight="14.5" x14ac:dyDescent="0.35"/>
  <cols>
    <col min="1" max="1" width="102.453125" customWidth="1"/>
    <col min="2" max="2" width="21.1796875" bestFit="1" customWidth="1"/>
    <col min="3" max="3" width="22.54296875" bestFit="1" customWidth="1"/>
    <col min="4" max="4" width="22.7265625" bestFit="1" customWidth="1"/>
    <col min="5" max="5" width="3.26953125" customWidth="1"/>
  </cols>
  <sheetData>
    <row r="1" spans="1:4" x14ac:dyDescent="0.35">
      <c r="A1" s="129" t="s">
        <v>187</v>
      </c>
      <c r="B1" s="130"/>
      <c r="C1" s="130"/>
      <c r="D1" s="131"/>
    </row>
    <row r="2" spans="1:4" x14ac:dyDescent="0.35">
      <c r="A2" s="132" t="str">
        <f>'Formato 1'!A2</f>
        <v>INSTITUTO CULTURAL DE LEÓN</v>
      </c>
      <c r="B2" s="133"/>
      <c r="C2" s="133"/>
      <c r="D2" s="134"/>
    </row>
    <row r="3" spans="1:4" x14ac:dyDescent="0.35">
      <c r="A3" s="135" t="s">
        <v>188</v>
      </c>
      <c r="B3" s="136"/>
      <c r="C3" s="136"/>
      <c r="D3" s="137"/>
    </row>
    <row r="4" spans="1:4" x14ac:dyDescent="0.35">
      <c r="A4" s="135" t="str">
        <f>'Formato 3'!A4</f>
        <v>Del 1 de enero al 30 de septiembre de 2026</v>
      </c>
      <c r="B4" s="136"/>
      <c r="C4" s="136"/>
      <c r="D4" s="137"/>
    </row>
    <row r="5" spans="1:4" x14ac:dyDescent="0.35">
      <c r="A5" s="138" t="s">
        <v>2</v>
      </c>
      <c r="B5" s="139"/>
      <c r="C5" s="139"/>
      <c r="D5" s="140"/>
    </row>
    <row r="6" spans="1:4" ht="15" customHeight="1" x14ac:dyDescent="0.35"/>
    <row r="7" spans="1:4" ht="29" x14ac:dyDescent="0.35">
      <c r="A7" s="12" t="s">
        <v>5</v>
      </c>
      <c r="B7" s="7" t="s">
        <v>189</v>
      </c>
      <c r="C7" s="7" t="s">
        <v>190</v>
      </c>
      <c r="D7" s="7" t="s">
        <v>191</v>
      </c>
    </row>
    <row r="8" spans="1:4" x14ac:dyDescent="0.35">
      <c r="A8" s="3" t="s">
        <v>192</v>
      </c>
      <c r="B8" s="13">
        <f>SUM(B9:B11)</f>
        <v>100677572</v>
      </c>
      <c r="C8" s="13">
        <f t="shared" ref="C8:D8" si="0">SUM(C9:C11)</f>
        <v>109005641.73999999</v>
      </c>
      <c r="D8" s="13">
        <f t="shared" si="0"/>
        <v>101738362.23999999</v>
      </c>
    </row>
    <row r="9" spans="1:4" x14ac:dyDescent="0.35">
      <c r="A9" s="51" t="s">
        <v>193</v>
      </c>
      <c r="B9" s="77">
        <v>100677572</v>
      </c>
      <c r="C9" s="77">
        <v>109005641.73999999</v>
      </c>
      <c r="D9" s="77">
        <v>101738362.23999999</v>
      </c>
    </row>
    <row r="10" spans="1:4" x14ac:dyDescent="0.35">
      <c r="A10" s="51" t="s">
        <v>194</v>
      </c>
      <c r="B10" s="77">
        <v>0</v>
      </c>
      <c r="C10" s="77">
        <v>0</v>
      </c>
      <c r="D10" s="77">
        <v>0</v>
      </c>
    </row>
    <row r="11" spans="1:4" x14ac:dyDescent="0.35">
      <c r="A11" s="51" t="s">
        <v>195</v>
      </c>
      <c r="B11" s="77">
        <v>0</v>
      </c>
      <c r="C11" s="77">
        <v>0</v>
      </c>
      <c r="D11" s="77">
        <v>0</v>
      </c>
    </row>
    <row r="12" spans="1:4" x14ac:dyDescent="0.35">
      <c r="A12" s="40"/>
      <c r="B12" s="74"/>
      <c r="C12" s="74"/>
      <c r="D12" s="74"/>
    </row>
    <row r="13" spans="1:4" x14ac:dyDescent="0.35">
      <c r="A13" s="3" t="s">
        <v>196</v>
      </c>
      <c r="B13" s="13">
        <f>+B14+B15</f>
        <v>100677572</v>
      </c>
      <c r="C13" s="13">
        <f>+C14+C15</f>
        <v>84459384.359999999</v>
      </c>
      <c r="D13" s="13">
        <f>+D14+D15</f>
        <v>81656655.569999993</v>
      </c>
    </row>
    <row r="14" spans="1:4" x14ac:dyDescent="0.35">
      <c r="A14" s="51" t="s">
        <v>197</v>
      </c>
      <c r="B14" s="77">
        <v>100677572</v>
      </c>
      <c r="C14" s="77">
        <v>84459384.359999999</v>
      </c>
      <c r="D14" s="77">
        <v>81656655.569999993</v>
      </c>
    </row>
    <row r="15" spans="1:4" x14ac:dyDescent="0.35">
      <c r="A15" s="51" t="s">
        <v>198</v>
      </c>
      <c r="B15" s="77">
        <v>0</v>
      </c>
      <c r="C15" s="77">
        <v>0</v>
      </c>
      <c r="D15" s="77">
        <v>0</v>
      </c>
    </row>
    <row r="16" spans="1:4" x14ac:dyDescent="0.35">
      <c r="A16" s="40"/>
      <c r="B16" s="74"/>
      <c r="C16" s="74"/>
      <c r="D16" s="74"/>
    </row>
    <row r="17" spans="1:4" x14ac:dyDescent="0.35">
      <c r="A17" s="3" t="s">
        <v>199</v>
      </c>
      <c r="B17" s="14">
        <v>0</v>
      </c>
      <c r="C17" s="13">
        <f>+C18+C19</f>
        <v>6910297</v>
      </c>
      <c r="D17" s="13">
        <f>+D18+D19</f>
        <v>6910297</v>
      </c>
    </row>
    <row r="18" spans="1:4" x14ac:dyDescent="0.35">
      <c r="A18" s="51" t="s">
        <v>200</v>
      </c>
      <c r="B18" s="15">
        <v>0</v>
      </c>
      <c r="C18" s="41">
        <v>6910297</v>
      </c>
      <c r="D18" s="41">
        <v>6910297</v>
      </c>
    </row>
    <row r="19" spans="1:4" x14ac:dyDescent="0.35">
      <c r="A19" s="51" t="s">
        <v>201</v>
      </c>
      <c r="B19" s="15">
        <v>0</v>
      </c>
      <c r="C19" s="41">
        <v>0</v>
      </c>
      <c r="D19" s="41">
        <v>0</v>
      </c>
    </row>
    <row r="20" spans="1:4" x14ac:dyDescent="0.35">
      <c r="A20" s="40"/>
      <c r="B20" s="74"/>
      <c r="C20" s="74"/>
      <c r="D20" s="74"/>
    </row>
    <row r="21" spans="1:4" x14ac:dyDescent="0.35">
      <c r="A21" s="3" t="s">
        <v>202</v>
      </c>
      <c r="B21" s="13">
        <f>B8-B13+B17</f>
        <v>0</v>
      </c>
      <c r="C21" s="13">
        <f>C8-C13+C17</f>
        <v>31456554.379999995</v>
      </c>
      <c r="D21" s="13">
        <f>D8-D13+D17</f>
        <v>26992003.670000002</v>
      </c>
    </row>
    <row r="22" spans="1:4" x14ac:dyDescent="0.35">
      <c r="A22" s="3"/>
      <c r="B22" s="74"/>
      <c r="C22" s="74"/>
      <c r="D22" s="74"/>
    </row>
    <row r="23" spans="1:4" x14ac:dyDescent="0.35">
      <c r="A23" s="3" t="s">
        <v>203</v>
      </c>
      <c r="B23" s="13">
        <f>B21-B11</f>
        <v>0</v>
      </c>
      <c r="C23" s="13">
        <f>C21-C11</f>
        <v>31456554.379999995</v>
      </c>
      <c r="D23" s="13">
        <f>D21-D11</f>
        <v>26992003.670000002</v>
      </c>
    </row>
    <row r="24" spans="1:4" x14ac:dyDescent="0.35">
      <c r="A24" s="3"/>
      <c r="B24" s="16"/>
      <c r="C24" s="16"/>
      <c r="D24" s="16"/>
    </row>
    <row r="25" spans="1:4" x14ac:dyDescent="0.35">
      <c r="A25" s="17" t="s">
        <v>204</v>
      </c>
      <c r="B25" s="13">
        <f>B23-B17</f>
        <v>0</v>
      </c>
      <c r="C25" s="13">
        <f>C23-C17</f>
        <v>24546257.379999995</v>
      </c>
      <c r="D25" s="13">
        <f>D23-D17</f>
        <v>20081706.670000002</v>
      </c>
    </row>
    <row r="26" spans="1:4" x14ac:dyDescent="0.35">
      <c r="A26" s="18"/>
      <c r="B26" s="65"/>
      <c r="C26" s="65"/>
      <c r="D26" s="65"/>
    </row>
    <row r="27" spans="1:4" x14ac:dyDescent="0.35">
      <c r="A27" s="54"/>
    </row>
    <row r="28" spans="1:4" x14ac:dyDescent="0.35">
      <c r="A28" s="12" t="s">
        <v>5</v>
      </c>
      <c r="B28" s="7" t="s">
        <v>205</v>
      </c>
      <c r="C28" s="7" t="s">
        <v>190</v>
      </c>
      <c r="D28" s="7" t="s">
        <v>206</v>
      </c>
    </row>
    <row r="29" spans="1:4" x14ac:dyDescent="0.35">
      <c r="A29" s="3" t="s">
        <v>207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35">
      <c r="A30" s="51" t="s">
        <v>208</v>
      </c>
      <c r="B30" s="41">
        <v>0</v>
      </c>
      <c r="C30" s="41">
        <v>0</v>
      </c>
      <c r="D30" s="41">
        <v>0</v>
      </c>
    </row>
    <row r="31" spans="1:4" x14ac:dyDescent="0.35">
      <c r="A31" s="51" t="s">
        <v>209</v>
      </c>
      <c r="B31" s="41">
        <v>0</v>
      </c>
      <c r="C31" s="41">
        <v>0</v>
      </c>
      <c r="D31" s="41">
        <v>0</v>
      </c>
    </row>
    <row r="32" spans="1:4" x14ac:dyDescent="0.35">
      <c r="A32" s="39"/>
      <c r="B32" s="43"/>
      <c r="C32" s="43"/>
      <c r="D32" s="43"/>
    </row>
    <row r="33" spans="1:4" ht="14.5" customHeight="1" x14ac:dyDescent="0.35">
      <c r="A33" s="3" t="s">
        <v>210</v>
      </c>
      <c r="B33" s="4">
        <f>+B25-B29</f>
        <v>0</v>
      </c>
      <c r="C33" s="4">
        <f t="shared" ref="C33:D33" si="1">+C25-C29</f>
        <v>24546257.379999995</v>
      </c>
      <c r="D33" s="4">
        <f t="shared" si="1"/>
        <v>20081706.670000002</v>
      </c>
    </row>
    <row r="34" spans="1:4" ht="14.5" customHeight="1" x14ac:dyDescent="0.35">
      <c r="A34" s="49"/>
      <c r="B34" s="50"/>
      <c r="C34" s="50"/>
      <c r="D34" s="50"/>
    </row>
    <row r="35" spans="1:4" ht="14.5" customHeight="1" x14ac:dyDescent="0.35">
      <c r="A35" s="54"/>
    </row>
    <row r="36" spans="1:4" ht="29" x14ac:dyDescent="0.35">
      <c r="A36" s="12" t="s">
        <v>5</v>
      </c>
      <c r="B36" s="7" t="s">
        <v>189</v>
      </c>
      <c r="C36" s="7" t="s">
        <v>190</v>
      </c>
      <c r="D36" s="7" t="s">
        <v>191</v>
      </c>
    </row>
    <row r="37" spans="1:4" ht="14.5" customHeight="1" x14ac:dyDescent="0.35">
      <c r="A37" s="3" t="s">
        <v>211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5">
      <c r="A38" s="51" t="s">
        <v>212</v>
      </c>
      <c r="B38" s="41">
        <v>0</v>
      </c>
      <c r="C38" s="41">
        <v>0</v>
      </c>
      <c r="D38" s="41">
        <v>0</v>
      </c>
    </row>
    <row r="39" spans="1:4" x14ac:dyDescent="0.35">
      <c r="A39" s="51" t="s">
        <v>213</v>
      </c>
      <c r="B39" s="41">
        <v>0</v>
      </c>
      <c r="C39" s="41">
        <v>0</v>
      </c>
      <c r="D39" s="41">
        <v>0</v>
      </c>
    </row>
    <row r="40" spans="1:4" x14ac:dyDescent="0.35">
      <c r="A40" s="3" t="s">
        <v>214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35">
      <c r="A41" s="51" t="s">
        <v>215</v>
      </c>
      <c r="B41" s="41">
        <v>0</v>
      </c>
      <c r="C41" s="41">
        <v>0</v>
      </c>
      <c r="D41" s="41">
        <v>0</v>
      </c>
    </row>
    <row r="42" spans="1:4" x14ac:dyDescent="0.35">
      <c r="A42" s="51" t="s">
        <v>216</v>
      </c>
      <c r="B42" s="41">
        <v>0</v>
      </c>
      <c r="C42" s="41">
        <v>0</v>
      </c>
      <c r="D42" s="41">
        <v>0</v>
      </c>
    </row>
    <row r="43" spans="1:4" x14ac:dyDescent="0.35">
      <c r="A43" s="39"/>
      <c r="B43" s="43"/>
      <c r="C43" s="43"/>
      <c r="D43" s="43"/>
    </row>
    <row r="44" spans="1:4" x14ac:dyDescent="0.35">
      <c r="A44" s="3" t="s">
        <v>217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35">
      <c r="A45" s="19"/>
      <c r="B45" s="50"/>
      <c r="C45" s="50"/>
      <c r="D45" s="50"/>
    </row>
    <row r="47" spans="1:4" ht="29" x14ac:dyDescent="0.35">
      <c r="A47" s="12" t="s">
        <v>5</v>
      </c>
      <c r="B47" s="7" t="s">
        <v>189</v>
      </c>
      <c r="C47" s="7" t="s">
        <v>190</v>
      </c>
      <c r="D47" s="7" t="s">
        <v>191</v>
      </c>
    </row>
    <row r="48" spans="1:4" x14ac:dyDescent="0.35">
      <c r="A48" s="78" t="s">
        <v>218</v>
      </c>
      <c r="B48" s="79">
        <f>B9</f>
        <v>100677572</v>
      </c>
      <c r="C48" s="79">
        <f>C9</f>
        <v>109005641.73999999</v>
      </c>
      <c r="D48" s="79">
        <f>D9</f>
        <v>101738362.23999999</v>
      </c>
    </row>
    <row r="49" spans="1:4" x14ac:dyDescent="0.35">
      <c r="A49" s="20" t="s">
        <v>219</v>
      </c>
      <c r="B49" s="4">
        <f>B50-B51</f>
        <v>0</v>
      </c>
      <c r="C49" s="4">
        <f>C50-C51</f>
        <v>0</v>
      </c>
      <c r="D49" s="4">
        <f>D50-D51</f>
        <v>0</v>
      </c>
    </row>
    <row r="50" spans="1:4" x14ac:dyDescent="0.35">
      <c r="A50" s="80" t="s">
        <v>212</v>
      </c>
      <c r="B50" s="41">
        <v>0</v>
      </c>
      <c r="C50" s="41">
        <v>0</v>
      </c>
      <c r="D50" s="41">
        <v>0</v>
      </c>
    </row>
    <row r="51" spans="1:4" x14ac:dyDescent="0.35">
      <c r="A51" s="80" t="s">
        <v>215</v>
      </c>
      <c r="B51" s="41">
        <v>0</v>
      </c>
      <c r="C51" s="41">
        <v>0</v>
      </c>
      <c r="D51" s="41">
        <v>0</v>
      </c>
    </row>
    <row r="52" spans="1:4" x14ac:dyDescent="0.35">
      <c r="A52" s="39"/>
      <c r="B52" s="43"/>
      <c r="C52" s="43"/>
      <c r="D52" s="43"/>
    </row>
    <row r="53" spans="1:4" x14ac:dyDescent="0.35">
      <c r="A53" s="51" t="s">
        <v>197</v>
      </c>
      <c r="B53" s="41">
        <f>B14</f>
        <v>100677572</v>
      </c>
      <c r="C53" s="41">
        <f>C14</f>
        <v>84459384.359999999</v>
      </c>
      <c r="D53" s="41">
        <f>D14</f>
        <v>81656655.569999993</v>
      </c>
    </row>
    <row r="54" spans="1:4" x14ac:dyDescent="0.35">
      <c r="A54" s="39"/>
      <c r="B54" s="43"/>
      <c r="C54" s="43"/>
      <c r="D54" s="43"/>
    </row>
    <row r="55" spans="1:4" x14ac:dyDescent="0.35">
      <c r="A55" s="51" t="s">
        <v>200</v>
      </c>
      <c r="B55" s="21">
        <v>0</v>
      </c>
      <c r="C55" s="41">
        <f>C18</f>
        <v>6910297</v>
      </c>
      <c r="D55" s="41">
        <f>D18</f>
        <v>6910297</v>
      </c>
    </row>
    <row r="56" spans="1:4" x14ac:dyDescent="0.35">
      <c r="A56" s="39"/>
      <c r="B56" s="43"/>
      <c r="C56" s="43"/>
      <c r="D56" s="43"/>
    </row>
    <row r="57" spans="1:4" x14ac:dyDescent="0.35">
      <c r="A57" s="17" t="s">
        <v>220</v>
      </c>
      <c r="B57" s="4">
        <f>B48+B49-B53+B55</f>
        <v>0</v>
      </c>
      <c r="C57" s="4">
        <f>C48+C49-C53+C55</f>
        <v>31456554.379999995</v>
      </c>
      <c r="D57" s="4">
        <f>D48+D49-D53+D55</f>
        <v>26992003.670000002</v>
      </c>
    </row>
    <row r="58" spans="1:4" x14ac:dyDescent="0.35">
      <c r="A58" s="22"/>
      <c r="B58" s="23"/>
      <c r="C58" s="23"/>
      <c r="D58" s="23"/>
    </row>
    <row r="59" spans="1:4" x14ac:dyDescent="0.35">
      <c r="A59" s="17" t="s">
        <v>221</v>
      </c>
      <c r="B59" s="4">
        <f>B57-B49</f>
        <v>0</v>
      </c>
      <c r="C59" s="4">
        <f>C57-C49</f>
        <v>31456554.379999995</v>
      </c>
      <c r="D59" s="4">
        <f>D57-D49</f>
        <v>26992003.670000002</v>
      </c>
    </row>
    <row r="60" spans="1:4" x14ac:dyDescent="0.35">
      <c r="A60" s="49"/>
      <c r="B60" s="50"/>
      <c r="C60" s="50"/>
      <c r="D60" s="50"/>
    </row>
    <row r="62" spans="1:4" ht="29" x14ac:dyDescent="0.35">
      <c r="A62" s="12" t="s">
        <v>5</v>
      </c>
      <c r="B62" s="7" t="s">
        <v>189</v>
      </c>
      <c r="C62" s="7" t="s">
        <v>190</v>
      </c>
      <c r="D62" s="7" t="s">
        <v>191</v>
      </c>
    </row>
    <row r="63" spans="1:4" x14ac:dyDescent="0.35">
      <c r="A63" s="78" t="s">
        <v>194</v>
      </c>
      <c r="B63" s="81">
        <f>B10</f>
        <v>0</v>
      </c>
      <c r="C63" s="81">
        <f>C10</f>
        <v>0</v>
      </c>
      <c r="D63" s="81">
        <f>D10</f>
        <v>0</v>
      </c>
    </row>
    <row r="64" spans="1:4" x14ac:dyDescent="0.35">
      <c r="A64" s="20" t="s">
        <v>222</v>
      </c>
      <c r="B64" s="13">
        <f>B65-B66</f>
        <v>0</v>
      </c>
      <c r="C64" s="13">
        <f>C65-C66</f>
        <v>0</v>
      </c>
      <c r="D64" s="13">
        <f>D65-D66</f>
        <v>0</v>
      </c>
    </row>
    <row r="65" spans="1:4" x14ac:dyDescent="0.35">
      <c r="A65" s="80" t="s">
        <v>213</v>
      </c>
      <c r="B65" s="77">
        <v>0</v>
      </c>
      <c r="C65" s="77">
        <v>0</v>
      </c>
      <c r="D65" s="77">
        <v>0</v>
      </c>
    </row>
    <row r="66" spans="1:4" x14ac:dyDescent="0.35">
      <c r="A66" s="80" t="s">
        <v>216</v>
      </c>
      <c r="B66" s="77">
        <v>0</v>
      </c>
      <c r="C66" s="77">
        <v>0</v>
      </c>
      <c r="D66" s="77">
        <v>0</v>
      </c>
    </row>
    <row r="67" spans="1:4" x14ac:dyDescent="0.35">
      <c r="A67" s="39"/>
      <c r="B67" s="74"/>
      <c r="C67" s="74"/>
      <c r="D67" s="74"/>
    </row>
    <row r="68" spans="1:4" x14ac:dyDescent="0.35">
      <c r="A68" s="51" t="s">
        <v>223</v>
      </c>
      <c r="B68" s="77">
        <f>B15</f>
        <v>0</v>
      </c>
      <c r="C68" s="77">
        <f>C15</f>
        <v>0</v>
      </c>
      <c r="D68" s="77">
        <f>D15</f>
        <v>0</v>
      </c>
    </row>
    <row r="69" spans="1:4" x14ac:dyDescent="0.35">
      <c r="A69" s="39"/>
      <c r="B69" s="74"/>
      <c r="C69" s="74"/>
      <c r="D69" s="74"/>
    </row>
    <row r="70" spans="1:4" x14ac:dyDescent="0.35">
      <c r="A70" s="51" t="s">
        <v>201</v>
      </c>
      <c r="B70" s="15">
        <v>0</v>
      </c>
      <c r="C70" s="77">
        <f>C19</f>
        <v>0</v>
      </c>
      <c r="D70" s="77">
        <f>D19</f>
        <v>0</v>
      </c>
    </row>
    <row r="71" spans="1:4" x14ac:dyDescent="0.35">
      <c r="A71" s="39"/>
      <c r="B71" s="74"/>
      <c r="C71" s="74"/>
      <c r="D71" s="74"/>
    </row>
    <row r="72" spans="1:4" x14ac:dyDescent="0.35">
      <c r="A72" s="17" t="s">
        <v>224</v>
      </c>
      <c r="B72" s="13">
        <f>B63+B64-B68+B70</f>
        <v>0</v>
      </c>
      <c r="C72" s="13">
        <f>C63+C64-C68+C70</f>
        <v>0</v>
      </c>
      <c r="D72" s="13">
        <f>D63+D64-D68+D70</f>
        <v>0</v>
      </c>
    </row>
    <row r="73" spans="1:4" x14ac:dyDescent="0.35">
      <c r="A73" s="39"/>
      <c r="B73" s="74"/>
      <c r="C73" s="74"/>
      <c r="D73" s="74"/>
    </row>
    <row r="74" spans="1:4" x14ac:dyDescent="0.35">
      <c r="A74" s="17" t="s">
        <v>225</v>
      </c>
      <c r="B74" s="13">
        <f>B72-B64</f>
        <v>0</v>
      </c>
      <c r="C74" s="13">
        <f>C72-C64</f>
        <v>0</v>
      </c>
      <c r="D74" s="13">
        <f>D72-D64</f>
        <v>0</v>
      </c>
    </row>
    <row r="75" spans="1:4" x14ac:dyDescent="0.3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48:D59 B63:D74 B8:D25 B29:D33 B37:D44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topLeftCell="A64" zoomScale="75" zoomScaleNormal="75" workbookViewId="0">
      <selection activeCell="C82" sqref="C82"/>
    </sheetView>
  </sheetViews>
  <sheetFormatPr baseColWidth="10" defaultColWidth="11" defaultRowHeight="14.5" x14ac:dyDescent="0.35"/>
  <cols>
    <col min="1" max="1" width="87" bestFit="1" customWidth="1"/>
    <col min="2" max="2" width="22.26953125" bestFit="1" customWidth="1"/>
    <col min="3" max="3" width="20.54296875" bestFit="1" customWidth="1"/>
    <col min="4" max="4" width="22.26953125" bestFit="1" customWidth="1"/>
    <col min="5" max="5" width="21.81640625" bestFit="1" customWidth="1"/>
    <col min="6" max="6" width="22.26953125" bestFit="1" customWidth="1"/>
    <col min="7" max="7" width="21.26953125" bestFit="1" customWidth="1"/>
    <col min="8" max="8" width="11" customWidth="1"/>
  </cols>
  <sheetData>
    <row r="1" spans="1:7" x14ac:dyDescent="0.35">
      <c r="A1" s="129" t="s">
        <v>226</v>
      </c>
      <c r="B1" s="130"/>
      <c r="C1" s="130"/>
      <c r="D1" s="130"/>
      <c r="E1" s="130"/>
      <c r="F1" s="130"/>
      <c r="G1" s="131"/>
    </row>
    <row r="2" spans="1:7" x14ac:dyDescent="0.35">
      <c r="A2" s="93" t="str">
        <f>'Formato 1'!A2</f>
        <v>INSTITUTO CULTURAL DE LEÓN</v>
      </c>
      <c r="B2" s="94"/>
      <c r="C2" s="94"/>
      <c r="D2" s="94"/>
      <c r="E2" s="94"/>
      <c r="F2" s="94"/>
      <c r="G2" s="95"/>
    </row>
    <row r="3" spans="1:7" x14ac:dyDescent="0.35">
      <c r="A3" s="96" t="s">
        <v>227</v>
      </c>
      <c r="B3" s="97"/>
      <c r="C3" s="97"/>
      <c r="D3" s="97"/>
      <c r="E3" s="97"/>
      <c r="F3" s="97"/>
      <c r="G3" s="98"/>
    </row>
    <row r="4" spans="1:7" x14ac:dyDescent="0.35">
      <c r="A4" s="96" t="str">
        <f>'Formato 3'!A4</f>
        <v>Del 1 de enero al 30 de septiembre de 2026</v>
      </c>
      <c r="B4" s="97"/>
      <c r="C4" s="97"/>
      <c r="D4" s="97"/>
      <c r="E4" s="97"/>
      <c r="F4" s="97"/>
      <c r="G4" s="98"/>
    </row>
    <row r="5" spans="1:7" x14ac:dyDescent="0.35">
      <c r="A5" s="99" t="s">
        <v>2</v>
      </c>
      <c r="B5" s="100"/>
      <c r="C5" s="100"/>
      <c r="D5" s="100"/>
      <c r="E5" s="100"/>
      <c r="F5" s="100"/>
      <c r="G5" s="101"/>
    </row>
    <row r="6" spans="1:7" x14ac:dyDescent="0.35">
      <c r="A6" s="142" t="s">
        <v>5</v>
      </c>
      <c r="B6" s="144" t="s">
        <v>228</v>
      </c>
      <c r="C6" s="144"/>
      <c r="D6" s="144"/>
      <c r="E6" s="144"/>
      <c r="F6" s="144"/>
      <c r="G6" s="144" t="s">
        <v>229</v>
      </c>
    </row>
    <row r="7" spans="1:7" ht="29" x14ac:dyDescent="0.35">
      <c r="A7" s="143"/>
      <c r="B7" s="24" t="s">
        <v>230</v>
      </c>
      <c r="C7" s="7" t="s">
        <v>231</v>
      </c>
      <c r="D7" s="24" t="s">
        <v>232</v>
      </c>
      <c r="E7" s="24" t="s">
        <v>190</v>
      </c>
      <c r="F7" s="24" t="s">
        <v>233</v>
      </c>
      <c r="G7" s="144"/>
    </row>
    <row r="8" spans="1:7" x14ac:dyDescent="0.35">
      <c r="A8" s="25" t="s">
        <v>234</v>
      </c>
      <c r="B8" s="74"/>
      <c r="C8" s="74"/>
      <c r="D8" s="74"/>
      <c r="E8" s="74"/>
      <c r="F8" s="74"/>
      <c r="G8" s="74"/>
    </row>
    <row r="9" spans="1:7" x14ac:dyDescent="0.35">
      <c r="A9" s="51" t="s">
        <v>235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x14ac:dyDescent="0.35">
      <c r="A10" s="51" t="s">
        <v>236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</row>
    <row r="11" spans="1:7" x14ac:dyDescent="0.35">
      <c r="A11" s="51" t="s">
        <v>237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35">
      <c r="A12" s="51" t="s">
        <v>238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35">
      <c r="A13" s="51" t="s">
        <v>239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35">
      <c r="A14" s="51" t="s">
        <v>240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35">
      <c r="A15" s="51" t="s">
        <v>241</v>
      </c>
      <c r="B15" s="41">
        <v>11069392</v>
      </c>
      <c r="C15" s="41">
        <v>1503642</v>
      </c>
      <c r="D15" s="41">
        <v>12573034</v>
      </c>
      <c r="E15" s="41">
        <v>13097471.74</v>
      </c>
      <c r="F15" s="41">
        <v>12994658.74</v>
      </c>
      <c r="G15" s="41">
        <v>1925266.74</v>
      </c>
    </row>
    <row r="16" spans="1:7" x14ac:dyDescent="0.35">
      <c r="A16" s="75" t="s">
        <v>242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35">
      <c r="A17" s="60" t="s">
        <v>243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35">
      <c r="A18" s="60" t="s">
        <v>244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35">
      <c r="A19" s="60" t="s">
        <v>245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</row>
    <row r="20" spans="1:7" x14ac:dyDescent="0.35">
      <c r="A20" s="60" t="s">
        <v>246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35">
      <c r="A21" s="60" t="s">
        <v>247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35">
      <c r="A22" s="60" t="s">
        <v>248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35">
      <c r="A23" s="60" t="s">
        <v>249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x14ac:dyDescent="0.35">
      <c r="A24" s="60" t="s">
        <v>250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35">
      <c r="A25" s="60" t="s">
        <v>251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35">
      <c r="A26" s="60" t="s">
        <v>252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35">
      <c r="A27" s="60" t="s">
        <v>253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35">
      <c r="A28" s="51" t="s">
        <v>254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35">
      <c r="A29" s="60" t="s">
        <v>255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35">
      <c r="A30" s="60" t="s">
        <v>256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35">
      <c r="A31" s="60" t="s">
        <v>257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35">
      <c r="A32" s="60" t="s">
        <v>258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5" customHeight="1" x14ac:dyDescent="0.35">
      <c r="A33" s="60" t="s">
        <v>259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5" customHeight="1" x14ac:dyDescent="0.35">
      <c r="A34" s="51" t="s">
        <v>260</v>
      </c>
      <c r="B34" s="41">
        <v>89608180</v>
      </c>
      <c r="C34" s="41">
        <v>21100177</v>
      </c>
      <c r="D34" s="41">
        <v>110708357</v>
      </c>
      <c r="E34" s="41">
        <v>95908170</v>
      </c>
      <c r="F34" s="41">
        <v>88743703.5</v>
      </c>
      <c r="G34" s="41">
        <v>-864476.5</v>
      </c>
    </row>
    <row r="35" spans="1:7" ht="14.5" customHeight="1" x14ac:dyDescent="0.35">
      <c r="A35" s="51" t="s">
        <v>261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5" customHeight="1" x14ac:dyDescent="0.35">
      <c r="A36" s="60" t="s">
        <v>262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5" customHeight="1" x14ac:dyDescent="0.35">
      <c r="A37" s="51" t="s">
        <v>263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</row>
    <row r="38" spans="1:7" x14ac:dyDescent="0.35">
      <c r="A38" s="60" t="s">
        <v>264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x14ac:dyDescent="0.35">
      <c r="A39" s="60" t="s">
        <v>265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35">
      <c r="A40" s="39"/>
      <c r="B40" s="41"/>
      <c r="C40" s="41"/>
      <c r="D40" s="41"/>
      <c r="E40" s="41"/>
      <c r="F40" s="41"/>
      <c r="G40" s="41"/>
    </row>
    <row r="41" spans="1:7" x14ac:dyDescent="0.35">
      <c r="A41" s="3" t="s">
        <v>266</v>
      </c>
      <c r="B41" s="4">
        <f t="shared" ref="B41:G41" si="0">SUM(B9,B10,B11,B12,B13,B14,B15,B16,B28,B34,B35,B37)</f>
        <v>100677572</v>
      </c>
      <c r="C41" s="4">
        <f t="shared" si="0"/>
        <v>22603819</v>
      </c>
      <c r="D41" s="4">
        <f t="shared" si="0"/>
        <v>123281391</v>
      </c>
      <c r="E41" s="4">
        <f t="shared" si="0"/>
        <v>109005641.73999999</v>
      </c>
      <c r="F41" s="4">
        <f t="shared" si="0"/>
        <v>101738362.23999999</v>
      </c>
      <c r="G41" s="4">
        <f t="shared" si="0"/>
        <v>1060790.24</v>
      </c>
    </row>
    <row r="42" spans="1:7" x14ac:dyDescent="0.35">
      <c r="A42" s="3" t="s">
        <v>267</v>
      </c>
      <c r="B42" s="76"/>
      <c r="C42" s="76"/>
      <c r="D42" s="76"/>
      <c r="E42" s="76"/>
      <c r="F42" s="76"/>
      <c r="G42" s="4">
        <v>0</v>
      </c>
    </row>
    <row r="43" spans="1:7" x14ac:dyDescent="0.35">
      <c r="A43" s="39"/>
      <c r="B43" s="43"/>
      <c r="C43" s="43"/>
      <c r="D43" s="43"/>
      <c r="E43" s="43"/>
      <c r="F43" s="43"/>
      <c r="G43" s="43"/>
    </row>
    <row r="44" spans="1:7" x14ac:dyDescent="0.35">
      <c r="A44" s="3" t="s">
        <v>268</v>
      </c>
      <c r="B44" s="43"/>
      <c r="C44" s="43"/>
      <c r="D44" s="43"/>
      <c r="E44" s="43"/>
      <c r="F44" s="43"/>
      <c r="G44" s="43"/>
    </row>
    <row r="45" spans="1:7" x14ac:dyDescent="0.35">
      <c r="A45" s="51" t="s">
        <v>269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35">
      <c r="A46" s="63" t="s">
        <v>270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35">
      <c r="A47" s="63" t="s">
        <v>271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35">
      <c r="A48" s="63" t="s">
        <v>272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ht="29" x14ac:dyDescent="0.35">
      <c r="A49" s="63" t="s">
        <v>273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35">
      <c r="A50" s="63" t="s">
        <v>274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35">
      <c r="A51" s="63" t="s">
        <v>275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ht="29" x14ac:dyDescent="0.35">
      <c r="A52" s="64" t="s">
        <v>276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35">
      <c r="A53" s="60" t="s">
        <v>277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</row>
    <row r="54" spans="1:7" x14ac:dyDescent="0.35">
      <c r="A54" s="51" t="s">
        <v>278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35">
      <c r="A55" s="64" t="s">
        <v>279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35">
      <c r="A56" s="63" t="s">
        <v>280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35">
      <c r="A57" s="63" t="s">
        <v>281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35">
      <c r="A58" s="64" t="s">
        <v>282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35">
      <c r="A59" s="51" t="s">
        <v>283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35">
      <c r="A60" s="63" t="s">
        <v>284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35">
      <c r="A61" s="63" t="s">
        <v>285</v>
      </c>
      <c r="B61" s="41">
        <v>0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</row>
    <row r="62" spans="1:7" x14ac:dyDescent="0.35">
      <c r="A62" s="51" t="s">
        <v>286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35">
      <c r="A63" s="51" t="s">
        <v>287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35">
      <c r="A64" s="39"/>
      <c r="B64" s="43"/>
      <c r="C64" s="43"/>
      <c r="D64" s="43"/>
      <c r="E64" s="43"/>
      <c r="F64" s="43"/>
      <c r="G64" s="43"/>
    </row>
    <row r="65" spans="1:7" x14ac:dyDescent="0.35">
      <c r="A65" s="3" t="s">
        <v>288</v>
      </c>
      <c r="B65" s="4">
        <f t="shared" ref="B65:G65" si="1">B45+B54+B59+B62+B63</f>
        <v>0</v>
      </c>
      <c r="C65" s="4">
        <f t="shared" si="1"/>
        <v>0</v>
      </c>
      <c r="D65" s="4">
        <f t="shared" si="1"/>
        <v>0</v>
      </c>
      <c r="E65" s="4">
        <f t="shared" si="1"/>
        <v>0</v>
      </c>
      <c r="F65" s="4">
        <f t="shared" si="1"/>
        <v>0</v>
      </c>
      <c r="G65" s="4">
        <f t="shared" si="1"/>
        <v>0</v>
      </c>
    </row>
    <row r="66" spans="1:7" x14ac:dyDescent="0.35">
      <c r="A66" s="39"/>
      <c r="B66" s="43"/>
      <c r="C66" s="43"/>
      <c r="D66" s="43"/>
      <c r="E66" s="43"/>
      <c r="F66" s="43"/>
      <c r="G66" s="43"/>
    </row>
    <row r="67" spans="1:7" x14ac:dyDescent="0.35">
      <c r="A67" s="3" t="s">
        <v>289</v>
      </c>
      <c r="B67" s="4">
        <f>+B68</f>
        <v>0</v>
      </c>
      <c r="C67" s="4">
        <f t="shared" ref="C67:G67" si="2">+C68</f>
        <v>6910297</v>
      </c>
      <c r="D67" s="4">
        <f t="shared" si="2"/>
        <v>6910297</v>
      </c>
      <c r="E67" s="4">
        <f t="shared" si="2"/>
        <v>0</v>
      </c>
      <c r="F67" s="4">
        <f t="shared" si="2"/>
        <v>0</v>
      </c>
      <c r="G67" s="4">
        <f t="shared" si="2"/>
        <v>0</v>
      </c>
    </row>
    <row r="68" spans="1:7" x14ac:dyDescent="0.35">
      <c r="A68" s="51" t="s">
        <v>290</v>
      </c>
      <c r="B68" s="41">
        <v>0</v>
      </c>
      <c r="C68" s="41">
        <v>6910297</v>
      </c>
      <c r="D68" s="41">
        <v>6910297</v>
      </c>
      <c r="E68" s="41">
        <v>0</v>
      </c>
      <c r="F68" s="41">
        <v>0</v>
      </c>
      <c r="G68" s="41">
        <v>0</v>
      </c>
    </row>
    <row r="69" spans="1:7" x14ac:dyDescent="0.35">
      <c r="A69" s="39"/>
      <c r="B69" s="43"/>
      <c r="C69" s="43"/>
      <c r="D69" s="43"/>
      <c r="E69" s="43"/>
      <c r="F69" s="43"/>
      <c r="G69" s="43"/>
    </row>
    <row r="70" spans="1:7" x14ac:dyDescent="0.35">
      <c r="A70" s="3" t="s">
        <v>291</v>
      </c>
      <c r="B70" s="4">
        <f>+B41+B65+B67</f>
        <v>100677572</v>
      </c>
      <c r="C70" s="4">
        <f t="shared" ref="C70:G70" si="3">+C41+C65+C67</f>
        <v>29514116</v>
      </c>
      <c r="D70" s="4">
        <f t="shared" si="3"/>
        <v>130191688</v>
      </c>
      <c r="E70" s="4">
        <f t="shared" si="3"/>
        <v>109005641.73999999</v>
      </c>
      <c r="F70" s="4">
        <f t="shared" si="3"/>
        <v>101738362.23999999</v>
      </c>
      <c r="G70" s="4">
        <f t="shared" si="3"/>
        <v>1060790.24</v>
      </c>
    </row>
    <row r="71" spans="1:7" x14ac:dyDescent="0.35">
      <c r="A71" s="39"/>
      <c r="B71" s="43"/>
      <c r="C71" s="43"/>
      <c r="D71" s="43"/>
      <c r="E71" s="43"/>
      <c r="F71" s="43"/>
      <c r="G71" s="43"/>
    </row>
    <row r="72" spans="1:7" x14ac:dyDescent="0.35">
      <c r="A72" s="3" t="s">
        <v>292</v>
      </c>
      <c r="B72" s="43"/>
      <c r="C72" s="43"/>
      <c r="D72" s="43"/>
      <c r="E72" s="43"/>
      <c r="F72" s="43"/>
      <c r="G72" s="43"/>
    </row>
    <row r="73" spans="1:7" x14ac:dyDescent="0.35">
      <c r="A73" s="56" t="s">
        <v>293</v>
      </c>
      <c r="B73" s="41">
        <v>0</v>
      </c>
      <c r="C73" s="41">
        <v>6910297</v>
      </c>
      <c r="D73" s="41">
        <f>+B73+C73</f>
        <v>6910297</v>
      </c>
      <c r="E73" s="41">
        <v>0</v>
      </c>
      <c r="F73" s="41">
        <v>0</v>
      </c>
      <c r="G73" s="41">
        <f>F73-B73</f>
        <v>0</v>
      </c>
    </row>
    <row r="74" spans="1:7" ht="29" x14ac:dyDescent="0.35">
      <c r="A74" s="56" t="s">
        <v>294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f>F74-B74</f>
        <v>0</v>
      </c>
    </row>
    <row r="75" spans="1:7" x14ac:dyDescent="0.35">
      <c r="A75" s="17" t="s">
        <v>295</v>
      </c>
      <c r="B75" s="4">
        <f t="shared" ref="B75:G75" si="4">B73+B74</f>
        <v>0</v>
      </c>
      <c r="C75" s="4">
        <f t="shared" si="4"/>
        <v>6910297</v>
      </c>
      <c r="D75" s="4">
        <f t="shared" si="4"/>
        <v>6910297</v>
      </c>
      <c r="E75" s="4">
        <f t="shared" si="4"/>
        <v>0</v>
      </c>
      <c r="F75" s="4">
        <f t="shared" si="4"/>
        <v>0</v>
      </c>
      <c r="G75" s="4">
        <f t="shared" si="4"/>
        <v>0</v>
      </c>
    </row>
    <row r="76" spans="1:7" x14ac:dyDescent="0.35">
      <c r="A76" s="49"/>
      <c r="B76" s="65"/>
      <c r="C76" s="65"/>
      <c r="D76" s="65"/>
      <c r="E76" s="65"/>
      <c r="F76" s="65"/>
      <c r="G76" s="65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zoomScale="75" zoomScaleNormal="75" workbookViewId="0">
      <selection activeCell="G156" sqref="G156"/>
    </sheetView>
  </sheetViews>
  <sheetFormatPr baseColWidth="10" defaultColWidth="11" defaultRowHeight="14.5" x14ac:dyDescent="0.35"/>
  <cols>
    <col min="1" max="1" width="97" bestFit="1" customWidth="1"/>
    <col min="2" max="2" width="19.1796875" customWidth="1"/>
    <col min="3" max="3" width="19.26953125" customWidth="1"/>
    <col min="4" max="6" width="19.1796875" bestFit="1" customWidth="1"/>
    <col min="7" max="7" width="16.7265625" bestFit="1" customWidth="1"/>
    <col min="8" max="8" width="2.26953125" customWidth="1"/>
  </cols>
  <sheetData>
    <row r="1" spans="1:7" ht="33.65" customHeight="1" x14ac:dyDescent="0.35">
      <c r="A1" s="147" t="s">
        <v>296</v>
      </c>
      <c r="B1" s="130"/>
      <c r="C1" s="130"/>
      <c r="D1" s="130"/>
      <c r="E1" s="130"/>
      <c r="F1" s="130"/>
      <c r="G1" s="131"/>
    </row>
    <row r="2" spans="1:7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4"/>
    </row>
    <row r="3" spans="1:7" x14ac:dyDescent="0.35">
      <c r="A3" s="135" t="s">
        <v>297</v>
      </c>
      <c r="B3" s="136"/>
      <c r="C3" s="136"/>
      <c r="D3" s="136"/>
      <c r="E3" s="136"/>
      <c r="F3" s="136"/>
      <c r="G3" s="137"/>
    </row>
    <row r="4" spans="1:7" x14ac:dyDescent="0.35">
      <c r="A4" s="135" t="s">
        <v>298</v>
      </c>
      <c r="B4" s="136"/>
      <c r="C4" s="136"/>
      <c r="D4" s="136"/>
      <c r="E4" s="136"/>
      <c r="F4" s="136"/>
      <c r="G4" s="137"/>
    </row>
    <row r="5" spans="1:7" x14ac:dyDescent="0.35">
      <c r="A5" s="135" t="str">
        <f>'Formato 3'!A4</f>
        <v>Del 1 de enero al 30 de septiembre de 2026</v>
      </c>
      <c r="B5" s="136"/>
      <c r="C5" s="136"/>
      <c r="D5" s="136"/>
      <c r="E5" s="136"/>
      <c r="F5" s="136"/>
      <c r="G5" s="137"/>
    </row>
    <row r="6" spans="1:7" x14ac:dyDescent="0.35">
      <c r="A6" s="138" t="s">
        <v>2</v>
      </c>
      <c r="B6" s="139"/>
      <c r="C6" s="139"/>
      <c r="D6" s="139"/>
      <c r="E6" s="139"/>
      <c r="F6" s="139"/>
      <c r="G6" s="140"/>
    </row>
    <row r="7" spans="1:7" x14ac:dyDescent="0.35">
      <c r="A7" s="145" t="s">
        <v>5</v>
      </c>
      <c r="B7" s="145" t="s">
        <v>299</v>
      </c>
      <c r="C7" s="145"/>
      <c r="D7" s="145"/>
      <c r="E7" s="145"/>
      <c r="F7" s="145"/>
      <c r="G7" s="146" t="s">
        <v>300</v>
      </c>
    </row>
    <row r="8" spans="1:7" ht="29" x14ac:dyDescent="0.35">
      <c r="A8" s="145"/>
      <c r="B8" s="7" t="s">
        <v>205</v>
      </c>
      <c r="C8" s="7" t="s">
        <v>301</v>
      </c>
      <c r="D8" s="7" t="s">
        <v>302</v>
      </c>
      <c r="E8" s="7" t="s">
        <v>190</v>
      </c>
      <c r="F8" s="7" t="s">
        <v>303</v>
      </c>
      <c r="G8" s="145"/>
    </row>
    <row r="9" spans="1:7" x14ac:dyDescent="0.35">
      <c r="A9" s="26" t="s">
        <v>304</v>
      </c>
      <c r="B9" s="66">
        <f t="shared" ref="B9:G9" si="0">SUM(B10,B18,B28,B38,B48,B58,B62,B71,B75)</f>
        <v>100677572</v>
      </c>
      <c r="C9" s="66">
        <f t="shared" si="0"/>
        <v>29514116</v>
      </c>
      <c r="D9" s="66">
        <f t="shared" si="0"/>
        <v>130191688</v>
      </c>
      <c r="E9" s="66">
        <f t="shared" si="0"/>
        <v>84459384.360000014</v>
      </c>
      <c r="F9" s="66">
        <f t="shared" si="0"/>
        <v>81656655.570000008</v>
      </c>
      <c r="G9" s="66">
        <f t="shared" si="0"/>
        <v>45732303.640000001</v>
      </c>
    </row>
    <row r="10" spans="1:7" x14ac:dyDescent="0.35">
      <c r="A10" s="67" t="s">
        <v>305</v>
      </c>
      <c r="B10" s="66">
        <f t="shared" ref="B10:G10" si="1">SUM(B11:B17)</f>
        <v>70976732</v>
      </c>
      <c r="C10" s="66">
        <f t="shared" si="1"/>
        <v>0</v>
      </c>
      <c r="D10" s="66">
        <f t="shared" si="1"/>
        <v>70976732</v>
      </c>
      <c r="E10" s="66">
        <f t="shared" si="1"/>
        <v>46869110.180000007</v>
      </c>
      <c r="F10" s="66">
        <f t="shared" si="1"/>
        <v>46808310.709999993</v>
      </c>
      <c r="G10" s="66">
        <f t="shared" si="1"/>
        <v>24107621.82</v>
      </c>
    </row>
    <row r="11" spans="1:7" x14ac:dyDescent="0.35">
      <c r="A11" s="68" t="s">
        <v>306</v>
      </c>
      <c r="B11" s="58">
        <v>31876320</v>
      </c>
      <c r="C11" s="58">
        <v>-651476.51</v>
      </c>
      <c r="D11" s="58">
        <f>+B11+C11</f>
        <v>31224843.489999998</v>
      </c>
      <c r="E11" s="58">
        <v>21722652.609999999</v>
      </c>
      <c r="F11" s="58">
        <v>21722652.609999999</v>
      </c>
      <c r="G11" s="58">
        <f>D11-E11</f>
        <v>9502190.879999999</v>
      </c>
    </row>
    <row r="12" spans="1:7" x14ac:dyDescent="0.35">
      <c r="A12" s="68" t="s">
        <v>307</v>
      </c>
      <c r="B12" s="58">
        <v>9011602</v>
      </c>
      <c r="C12" s="58">
        <v>-23143.67</v>
      </c>
      <c r="D12" s="58">
        <f t="shared" ref="D12:D76" si="2">+B12+C12</f>
        <v>8988458.3300000001</v>
      </c>
      <c r="E12" s="58">
        <v>6604351.4199999999</v>
      </c>
      <c r="F12" s="58">
        <v>6543551.9500000002</v>
      </c>
      <c r="G12" s="58">
        <f t="shared" ref="G12:G76" si="3">D12-E12</f>
        <v>2384106.91</v>
      </c>
    </row>
    <row r="13" spans="1:7" x14ac:dyDescent="0.35">
      <c r="A13" s="68" t="s">
        <v>308</v>
      </c>
      <c r="B13" s="58">
        <v>5952961</v>
      </c>
      <c r="C13" s="58">
        <v>78921.16</v>
      </c>
      <c r="D13" s="58">
        <f t="shared" si="2"/>
        <v>6031882.1600000001</v>
      </c>
      <c r="E13" s="58">
        <v>1042284.41</v>
      </c>
      <c r="F13" s="58">
        <v>1042284.41</v>
      </c>
      <c r="G13" s="58">
        <f t="shared" si="3"/>
        <v>4989597.75</v>
      </c>
    </row>
    <row r="14" spans="1:7" x14ac:dyDescent="0.35">
      <c r="A14" s="68" t="s">
        <v>309</v>
      </c>
      <c r="B14" s="58">
        <v>10030139</v>
      </c>
      <c r="C14" s="58">
        <v>0</v>
      </c>
      <c r="D14" s="58">
        <f t="shared" si="2"/>
        <v>10030139</v>
      </c>
      <c r="E14" s="58">
        <v>7451139.0800000001</v>
      </c>
      <c r="F14" s="58">
        <v>7451139.0800000001</v>
      </c>
      <c r="G14" s="58">
        <f t="shared" si="3"/>
        <v>2578999.92</v>
      </c>
    </row>
    <row r="15" spans="1:7" x14ac:dyDescent="0.35">
      <c r="A15" s="68" t="s">
        <v>310</v>
      </c>
      <c r="B15" s="58">
        <v>13689892</v>
      </c>
      <c r="C15" s="58">
        <v>595699.02</v>
      </c>
      <c r="D15" s="58">
        <f t="shared" si="2"/>
        <v>14285591.02</v>
      </c>
      <c r="E15" s="58">
        <v>10048682.66</v>
      </c>
      <c r="F15" s="58">
        <v>10048682.66</v>
      </c>
      <c r="G15" s="58">
        <f t="shared" si="3"/>
        <v>4236908.3599999994</v>
      </c>
    </row>
    <row r="16" spans="1:7" x14ac:dyDescent="0.35">
      <c r="A16" s="68" t="s">
        <v>311</v>
      </c>
      <c r="B16" s="58">
        <v>0</v>
      </c>
      <c r="C16" s="58">
        <v>0</v>
      </c>
      <c r="D16" s="58">
        <f t="shared" si="2"/>
        <v>0</v>
      </c>
      <c r="E16" s="58">
        <v>0</v>
      </c>
      <c r="F16" s="58">
        <v>0</v>
      </c>
      <c r="G16" s="58">
        <f t="shared" si="3"/>
        <v>0</v>
      </c>
    </row>
    <row r="17" spans="1:7" x14ac:dyDescent="0.35">
      <c r="A17" s="68" t="s">
        <v>312</v>
      </c>
      <c r="B17" s="58">
        <v>415818</v>
      </c>
      <c r="C17" s="58">
        <v>0</v>
      </c>
      <c r="D17" s="58">
        <f t="shared" si="2"/>
        <v>415818</v>
      </c>
      <c r="E17" s="58">
        <v>0</v>
      </c>
      <c r="F17" s="58">
        <v>0</v>
      </c>
      <c r="G17" s="58">
        <f t="shared" si="3"/>
        <v>415818</v>
      </c>
    </row>
    <row r="18" spans="1:7" x14ac:dyDescent="0.35">
      <c r="A18" s="67" t="s">
        <v>313</v>
      </c>
      <c r="B18" s="66">
        <f t="shared" ref="B18:G18" si="4">SUM(B19:B27)</f>
        <v>2081879</v>
      </c>
      <c r="C18" s="66">
        <f t="shared" si="4"/>
        <v>449360</v>
      </c>
      <c r="D18" s="66">
        <f t="shared" si="4"/>
        <v>2531239</v>
      </c>
      <c r="E18" s="66">
        <f t="shared" si="4"/>
        <v>1305242.9900000005</v>
      </c>
      <c r="F18" s="66">
        <f t="shared" si="4"/>
        <v>1213769.1800000004</v>
      </c>
      <c r="G18" s="66">
        <f t="shared" si="4"/>
        <v>1225996.01</v>
      </c>
    </row>
    <row r="19" spans="1:7" x14ac:dyDescent="0.35">
      <c r="A19" s="68" t="s">
        <v>314</v>
      </c>
      <c r="B19" s="58">
        <v>938067</v>
      </c>
      <c r="C19" s="58">
        <v>0</v>
      </c>
      <c r="D19" s="58">
        <f t="shared" si="2"/>
        <v>938067</v>
      </c>
      <c r="E19" s="58">
        <v>381579.21</v>
      </c>
      <c r="F19" s="58">
        <v>381579.21</v>
      </c>
      <c r="G19" s="58">
        <f t="shared" si="3"/>
        <v>556487.79</v>
      </c>
    </row>
    <row r="20" spans="1:7" x14ac:dyDescent="0.35">
      <c r="A20" s="68" t="s">
        <v>315</v>
      </c>
      <c r="B20" s="58">
        <v>300000</v>
      </c>
      <c r="C20" s="58">
        <v>186380</v>
      </c>
      <c r="D20" s="58">
        <f t="shared" si="2"/>
        <v>486380</v>
      </c>
      <c r="E20" s="58">
        <v>280030.40000000002</v>
      </c>
      <c r="F20" s="58">
        <v>280030.40000000002</v>
      </c>
      <c r="G20" s="58">
        <f t="shared" si="3"/>
        <v>206349.59999999998</v>
      </c>
    </row>
    <row r="21" spans="1:7" x14ac:dyDescent="0.35">
      <c r="A21" s="68" t="s">
        <v>316</v>
      </c>
      <c r="B21" s="58">
        <v>0</v>
      </c>
      <c r="C21" s="58">
        <v>0</v>
      </c>
      <c r="D21" s="58">
        <f t="shared" si="2"/>
        <v>0</v>
      </c>
      <c r="E21" s="58">
        <v>0</v>
      </c>
      <c r="F21" s="58">
        <v>0</v>
      </c>
      <c r="G21" s="58">
        <f t="shared" si="3"/>
        <v>0</v>
      </c>
    </row>
    <row r="22" spans="1:7" x14ac:dyDescent="0.35">
      <c r="A22" s="68" t="s">
        <v>317</v>
      </c>
      <c r="B22" s="58">
        <v>323367</v>
      </c>
      <c r="C22" s="58">
        <v>0</v>
      </c>
      <c r="D22" s="58">
        <f t="shared" si="2"/>
        <v>323367</v>
      </c>
      <c r="E22" s="58">
        <v>243040.15</v>
      </c>
      <c r="F22" s="58">
        <v>230335.09</v>
      </c>
      <c r="G22" s="58">
        <f t="shared" si="3"/>
        <v>80326.850000000006</v>
      </c>
    </row>
    <row r="23" spans="1:7" x14ac:dyDescent="0.35">
      <c r="A23" s="68" t="s">
        <v>318</v>
      </c>
      <c r="B23" s="58">
        <v>0</v>
      </c>
      <c r="C23" s="58">
        <v>0</v>
      </c>
      <c r="D23" s="58">
        <f t="shared" si="2"/>
        <v>0</v>
      </c>
      <c r="E23" s="58">
        <v>0</v>
      </c>
      <c r="F23" s="58">
        <v>0</v>
      </c>
      <c r="G23" s="58">
        <f t="shared" si="3"/>
        <v>0</v>
      </c>
    </row>
    <row r="24" spans="1:7" x14ac:dyDescent="0.35">
      <c r="A24" s="68" t="s">
        <v>319</v>
      </c>
      <c r="B24" s="58">
        <v>223662</v>
      </c>
      <c r="C24" s="58">
        <v>206280</v>
      </c>
      <c r="D24" s="58">
        <f t="shared" si="2"/>
        <v>429942</v>
      </c>
      <c r="E24" s="58">
        <v>252418.25</v>
      </c>
      <c r="F24" s="58">
        <v>252418.25</v>
      </c>
      <c r="G24" s="58">
        <f t="shared" si="3"/>
        <v>177523.75</v>
      </c>
    </row>
    <row r="25" spans="1:7" x14ac:dyDescent="0.35">
      <c r="A25" s="68" t="s">
        <v>320</v>
      </c>
      <c r="B25" s="58">
        <v>243796</v>
      </c>
      <c r="C25" s="58">
        <v>-4406.8500000000004</v>
      </c>
      <c r="D25" s="58">
        <f t="shared" si="2"/>
        <v>239389.15</v>
      </c>
      <c r="E25" s="58">
        <v>94085.37</v>
      </c>
      <c r="F25" s="58">
        <v>17984.62</v>
      </c>
      <c r="G25" s="58">
        <f t="shared" si="3"/>
        <v>145303.78</v>
      </c>
    </row>
    <row r="26" spans="1:7" x14ac:dyDescent="0.35">
      <c r="A26" s="68" t="s">
        <v>321</v>
      </c>
      <c r="B26" s="58">
        <v>0</v>
      </c>
      <c r="C26" s="58">
        <v>0</v>
      </c>
      <c r="D26" s="58">
        <f t="shared" si="2"/>
        <v>0</v>
      </c>
      <c r="E26" s="58">
        <v>0</v>
      </c>
      <c r="F26" s="58">
        <v>0</v>
      </c>
      <c r="G26" s="58">
        <f t="shared" si="3"/>
        <v>0</v>
      </c>
    </row>
    <row r="27" spans="1:7" x14ac:dyDescent="0.35">
      <c r="A27" s="68" t="s">
        <v>322</v>
      </c>
      <c r="B27" s="58">
        <v>52987</v>
      </c>
      <c r="C27" s="58">
        <v>61106.85</v>
      </c>
      <c r="D27" s="58">
        <f t="shared" si="2"/>
        <v>114093.85</v>
      </c>
      <c r="E27" s="58">
        <v>54089.61</v>
      </c>
      <c r="F27" s="58">
        <v>51421.61</v>
      </c>
      <c r="G27" s="58">
        <f t="shared" si="3"/>
        <v>60004.240000000005</v>
      </c>
    </row>
    <row r="28" spans="1:7" x14ac:dyDescent="0.35">
      <c r="A28" s="67" t="s">
        <v>323</v>
      </c>
      <c r="B28" s="66">
        <f t="shared" ref="B28:G28" si="5">SUM(B29:B37)</f>
        <v>27618961</v>
      </c>
      <c r="C28" s="66">
        <f t="shared" si="5"/>
        <v>27296276</v>
      </c>
      <c r="D28" s="66">
        <f t="shared" si="5"/>
        <v>54915237</v>
      </c>
      <c r="E28" s="66">
        <f t="shared" si="5"/>
        <v>35209020.420000002</v>
      </c>
      <c r="F28" s="66">
        <f t="shared" si="5"/>
        <v>32616834.91</v>
      </c>
      <c r="G28" s="66">
        <f t="shared" si="5"/>
        <v>19706216.579999998</v>
      </c>
    </row>
    <row r="29" spans="1:7" x14ac:dyDescent="0.35">
      <c r="A29" s="68" t="s">
        <v>324</v>
      </c>
      <c r="B29" s="58">
        <v>2602132</v>
      </c>
      <c r="C29" s="58">
        <v>-8809</v>
      </c>
      <c r="D29" s="58">
        <f t="shared" si="2"/>
        <v>2593323</v>
      </c>
      <c r="E29" s="58">
        <v>1188363.3899999999</v>
      </c>
      <c r="F29" s="58">
        <v>1012463.2</v>
      </c>
      <c r="G29" s="58">
        <f t="shared" si="3"/>
        <v>1404959.61</v>
      </c>
    </row>
    <row r="30" spans="1:7" x14ac:dyDescent="0.35">
      <c r="A30" s="68" t="s">
        <v>325</v>
      </c>
      <c r="B30" s="58">
        <v>66460</v>
      </c>
      <c r="C30" s="58">
        <v>11484</v>
      </c>
      <c r="D30" s="58">
        <f t="shared" si="2"/>
        <v>77944</v>
      </c>
      <c r="E30" s="58">
        <v>48243.1</v>
      </c>
      <c r="F30" s="58">
        <v>48243.1</v>
      </c>
      <c r="G30" s="58">
        <f t="shared" si="3"/>
        <v>29700.9</v>
      </c>
    </row>
    <row r="31" spans="1:7" x14ac:dyDescent="0.35">
      <c r="A31" s="68" t="s">
        <v>326</v>
      </c>
      <c r="B31" s="58">
        <v>2682190</v>
      </c>
      <c r="C31" s="58">
        <v>5058318</v>
      </c>
      <c r="D31" s="58">
        <f t="shared" si="2"/>
        <v>7740508</v>
      </c>
      <c r="E31" s="58">
        <v>3095610.66</v>
      </c>
      <c r="F31" s="58">
        <v>2038672.09</v>
      </c>
      <c r="G31" s="58">
        <f t="shared" si="3"/>
        <v>4644897.34</v>
      </c>
    </row>
    <row r="32" spans="1:7" x14ac:dyDescent="0.35">
      <c r="A32" s="68" t="s">
        <v>327</v>
      </c>
      <c r="B32" s="58">
        <v>347440</v>
      </c>
      <c r="C32" s="58">
        <v>27244.01</v>
      </c>
      <c r="D32" s="58">
        <f t="shared" si="2"/>
        <v>374684.01</v>
      </c>
      <c r="E32" s="58">
        <v>210703.04</v>
      </c>
      <c r="F32" s="58">
        <v>200579.41</v>
      </c>
      <c r="G32" s="58">
        <f t="shared" si="3"/>
        <v>163980.97</v>
      </c>
    </row>
    <row r="33" spans="1:7" ht="14.5" customHeight="1" x14ac:dyDescent="0.35">
      <c r="A33" s="68" t="s">
        <v>328</v>
      </c>
      <c r="B33" s="58">
        <v>1485095</v>
      </c>
      <c r="C33" s="58">
        <v>1183747.83</v>
      </c>
      <c r="D33" s="58">
        <f t="shared" si="2"/>
        <v>2668842.83</v>
      </c>
      <c r="E33" s="58">
        <v>1159754.1200000001</v>
      </c>
      <c r="F33" s="58">
        <v>1015578.53</v>
      </c>
      <c r="G33" s="58">
        <f t="shared" si="3"/>
        <v>1509088.71</v>
      </c>
    </row>
    <row r="34" spans="1:7" ht="14.5" customHeight="1" x14ac:dyDescent="0.35">
      <c r="A34" s="68" t="s">
        <v>329</v>
      </c>
      <c r="B34" s="58">
        <v>6074169</v>
      </c>
      <c r="C34" s="58">
        <v>916958.03</v>
      </c>
      <c r="D34" s="58">
        <f t="shared" si="2"/>
        <v>6991127.0300000003</v>
      </c>
      <c r="E34" s="58">
        <v>5820402.2999999998</v>
      </c>
      <c r="F34" s="58">
        <v>5646100.8700000001</v>
      </c>
      <c r="G34" s="58">
        <f t="shared" si="3"/>
        <v>1170724.7300000004</v>
      </c>
    </row>
    <row r="35" spans="1:7" ht="14.5" customHeight="1" x14ac:dyDescent="0.35">
      <c r="A35" s="68" t="s">
        <v>330</v>
      </c>
      <c r="B35" s="58">
        <v>297397</v>
      </c>
      <c r="C35" s="58">
        <v>95390.27</v>
      </c>
      <c r="D35" s="58">
        <f t="shared" si="2"/>
        <v>392787.27</v>
      </c>
      <c r="E35" s="58">
        <v>166886.66</v>
      </c>
      <c r="F35" s="58">
        <v>139278.66</v>
      </c>
      <c r="G35" s="58">
        <f t="shared" si="3"/>
        <v>225900.61000000002</v>
      </c>
    </row>
    <row r="36" spans="1:7" ht="14.5" customHeight="1" x14ac:dyDescent="0.35">
      <c r="A36" s="68" t="s">
        <v>331</v>
      </c>
      <c r="B36" s="58">
        <v>11431264</v>
      </c>
      <c r="C36" s="58">
        <v>19516711.079999998</v>
      </c>
      <c r="D36" s="58">
        <f t="shared" si="2"/>
        <v>30947975.079999998</v>
      </c>
      <c r="E36" s="58">
        <v>21416088.510000002</v>
      </c>
      <c r="F36" s="58">
        <v>20480810.41</v>
      </c>
      <c r="G36" s="58">
        <f t="shared" si="3"/>
        <v>9531886.5699999966</v>
      </c>
    </row>
    <row r="37" spans="1:7" ht="14.5" customHeight="1" x14ac:dyDescent="0.35">
      <c r="A37" s="68" t="s">
        <v>332</v>
      </c>
      <c r="B37" s="58">
        <v>2632814</v>
      </c>
      <c r="C37" s="58">
        <v>495231.78</v>
      </c>
      <c r="D37" s="58">
        <f t="shared" si="2"/>
        <v>3128045.7800000003</v>
      </c>
      <c r="E37" s="58">
        <v>2102968.64</v>
      </c>
      <c r="F37" s="58">
        <v>2035108.64</v>
      </c>
      <c r="G37" s="58">
        <f t="shared" si="3"/>
        <v>1025077.1400000001</v>
      </c>
    </row>
    <row r="38" spans="1:7" x14ac:dyDescent="0.35">
      <c r="A38" s="67" t="s">
        <v>333</v>
      </c>
      <c r="B38" s="66">
        <f t="shared" ref="B38:G38" si="6">SUM(B39:B47)</f>
        <v>0</v>
      </c>
      <c r="C38" s="66">
        <f t="shared" si="6"/>
        <v>1200000</v>
      </c>
      <c r="D38" s="66">
        <f t="shared" si="6"/>
        <v>1200000</v>
      </c>
      <c r="E38" s="66">
        <f t="shared" si="6"/>
        <v>774555.73</v>
      </c>
      <c r="F38" s="66">
        <f t="shared" si="6"/>
        <v>734555.73</v>
      </c>
      <c r="G38" s="66">
        <f t="shared" si="6"/>
        <v>425444.27</v>
      </c>
    </row>
    <row r="39" spans="1:7" x14ac:dyDescent="0.35">
      <c r="A39" s="68" t="s">
        <v>334</v>
      </c>
      <c r="B39" s="58">
        <v>0</v>
      </c>
      <c r="C39" s="58">
        <v>0</v>
      </c>
      <c r="D39" s="58">
        <f t="shared" si="2"/>
        <v>0</v>
      </c>
      <c r="E39" s="58">
        <v>0</v>
      </c>
      <c r="F39" s="58">
        <v>0</v>
      </c>
      <c r="G39" s="58">
        <f t="shared" si="3"/>
        <v>0</v>
      </c>
    </row>
    <row r="40" spans="1:7" x14ac:dyDescent="0.35">
      <c r="A40" s="68" t="s">
        <v>335</v>
      </c>
      <c r="B40" s="58">
        <v>0</v>
      </c>
      <c r="C40" s="58">
        <v>0</v>
      </c>
      <c r="D40" s="58">
        <f t="shared" si="2"/>
        <v>0</v>
      </c>
      <c r="E40" s="58">
        <v>0</v>
      </c>
      <c r="F40" s="58">
        <v>0</v>
      </c>
      <c r="G40" s="58">
        <f t="shared" si="3"/>
        <v>0</v>
      </c>
    </row>
    <row r="41" spans="1:7" x14ac:dyDescent="0.35">
      <c r="A41" s="68" t="s">
        <v>336</v>
      </c>
      <c r="B41" s="58">
        <v>0</v>
      </c>
      <c r="C41" s="58">
        <v>0</v>
      </c>
      <c r="D41" s="58">
        <f t="shared" si="2"/>
        <v>0</v>
      </c>
      <c r="E41" s="58">
        <v>0</v>
      </c>
      <c r="F41" s="58">
        <v>0</v>
      </c>
      <c r="G41" s="58">
        <f t="shared" si="3"/>
        <v>0</v>
      </c>
    </row>
    <row r="42" spans="1:7" x14ac:dyDescent="0.35">
      <c r="A42" s="68" t="s">
        <v>337</v>
      </c>
      <c r="B42" s="58">
        <v>0</v>
      </c>
      <c r="C42" s="58">
        <v>1200000</v>
      </c>
      <c r="D42" s="58">
        <f t="shared" si="2"/>
        <v>1200000</v>
      </c>
      <c r="E42" s="58">
        <v>774555.73</v>
      </c>
      <c r="F42" s="58">
        <v>734555.73</v>
      </c>
      <c r="G42" s="58">
        <f t="shared" si="3"/>
        <v>425444.27</v>
      </c>
    </row>
    <row r="43" spans="1:7" x14ac:dyDescent="0.35">
      <c r="A43" s="68" t="s">
        <v>338</v>
      </c>
      <c r="B43" s="58">
        <v>0</v>
      </c>
      <c r="C43" s="58">
        <v>0</v>
      </c>
      <c r="D43" s="58">
        <f t="shared" si="2"/>
        <v>0</v>
      </c>
      <c r="E43" s="58">
        <v>0</v>
      </c>
      <c r="F43" s="58">
        <v>0</v>
      </c>
      <c r="G43" s="58">
        <f t="shared" si="3"/>
        <v>0</v>
      </c>
    </row>
    <row r="44" spans="1:7" x14ac:dyDescent="0.35">
      <c r="A44" s="68" t="s">
        <v>339</v>
      </c>
      <c r="B44" s="58">
        <v>0</v>
      </c>
      <c r="C44" s="58">
        <v>0</v>
      </c>
      <c r="D44" s="58">
        <f t="shared" si="2"/>
        <v>0</v>
      </c>
      <c r="E44" s="58">
        <v>0</v>
      </c>
      <c r="F44" s="58">
        <v>0</v>
      </c>
      <c r="G44" s="58">
        <f t="shared" si="3"/>
        <v>0</v>
      </c>
    </row>
    <row r="45" spans="1:7" x14ac:dyDescent="0.35">
      <c r="A45" s="68" t="s">
        <v>340</v>
      </c>
      <c r="B45" s="58">
        <v>0</v>
      </c>
      <c r="C45" s="58">
        <v>0</v>
      </c>
      <c r="D45" s="58">
        <f t="shared" si="2"/>
        <v>0</v>
      </c>
      <c r="E45" s="58">
        <v>0</v>
      </c>
      <c r="F45" s="58">
        <v>0</v>
      </c>
      <c r="G45" s="58">
        <f t="shared" si="3"/>
        <v>0</v>
      </c>
    </row>
    <row r="46" spans="1:7" x14ac:dyDescent="0.35">
      <c r="A46" s="68" t="s">
        <v>341</v>
      </c>
      <c r="B46" s="58">
        <v>0</v>
      </c>
      <c r="C46" s="58">
        <v>0</v>
      </c>
      <c r="D46" s="58">
        <f t="shared" si="2"/>
        <v>0</v>
      </c>
      <c r="E46" s="58">
        <v>0</v>
      </c>
      <c r="F46" s="58">
        <v>0</v>
      </c>
      <c r="G46" s="58">
        <f t="shared" si="3"/>
        <v>0</v>
      </c>
    </row>
    <row r="47" spans="1:7" x14ac:dyDescent="0.35">
      <c r="A47" s="68" t="s">
        <v>342</v>
      </c>
      <c r="B47" s="58">
        <v>0</v>
      </c>
      <c r="C47" s="58">
        <v>0</v>
      </c>
      <c r="D47" s="58">
        <f t="shared" si="2"/>
        <v>0</v>
      </c>
      <c r="E47" s="58">
        <v>0</v>
      </c>
      <c r="F47" s="58">
        <v>0</v>
      </c>
      <c r="G47" s="58">
        <f t="shared" si="3"/>
        <v>0</v>
      </c>
    </row>
    <row r="48" spans="1:7" x14ac:dyDescent="0.35">
      <c r="A48" s="67" t="s">
        <v>343</v>
      </c>
      <c r="B48" s="66">
        <f t="shared" ref="B48:G48" si="7">SUM(B49:B57)</f>
        <v>0</v>
      </c>
      <c r="C48" s="66">
        <f t="shared" si="7"/>
        <v>568480</v>
      </c>
      <c r="D48" s="66">
        <f t="shared" si="7"/>
        <v>568480</v>
      </c>
      <c r="E48" s="66">
        <f t="shared" si="7"/>
        <v>301455.03999999998</v>
      </c>
      <c r="F48" s="66">
        <f t="shared" si="7"/>
        <v>283185.03999999998</v>
      </c>
      <c r="G48" s="66">
        <f t="shared" si="7"/>
        <v>267024.96000000002</v>
      </c>
    </row>
    <row r="49" spans="1:7" x14ac:dyDescent="0.35">
      <c r="A49" s="68" t="s">
        <v>344</v>
      </c>
      <c r="B49" s="58">
        <v>0</v>
      </c>
      <c r="C49" s="58">
        <v>538480</v>
      </c>
      <c r="D49" s="58">
        <f t="shared" si="2"/>
        <v>538480</v>
      </c>
      <c r="E49" s="58">
        <v>288716.48</v>
      </c>
      <c r="F49" s="58">
        <v>270446.48</v>
      </c>
      <c r="G49" s="58">
        <f t="shared" si="3"/>
        <v>249763.52000000002</v>
      </c>
    </row>
    <row r="50" spans="1:7" x14ac:dyDescent="0.35">
      <c r="A50" s="68" t="s">
        <v>345</v>
      </c>
      <c r="B50" s="58">
        <v>0</v>
      </c>
      <c r="C50" s="58">
        <v>30000</v>
      </c>
      <c r="D50" s="58">
        <f t="shared" si="2"/>
        <v>30000</v>
      </c>
      <c r="E50" s="58">
        <v>12738.56</v>
      </c>
      <c r="F50" s="58">
        <v>12738.56</v>
      </c>
      <c r="G50" s="58">
        <f t="shared" si="3"/>
        <v>17261.440000000002</v>
      </c>
    </row>
    <row r="51" spans="1:7" x14ac:dyDescent="0.35">
      <c r="A51" s="68" t="s">
        <v>346</v>
      </c>
      <c r="B51" s="58">
        <v>0</v>
      </c>
      <c r="C51" s="58">
        <v>0</v>
      </c>
      <c r="D51" s="58">
        <f t="shared" si="2"/>
        <v>0</v>
      </c>
      <c r="E51" s="58">
        <v>0</v>
      </c>
      <c r="F51" s="58">
        <v>0</v>
      </c>
      <c r="G51" s="58">
        <f t="shared" si="3"/>
        <v>0</v>
      </c>
    </row>
    <row r="52" spans="1:7" x14ac:dyDescent="0.35">
      <c r="A52" s="68" t="s">
        <v>347</v>
      </c>
      <c r="B52" s="58">
        <v>0</v>
      </c>
      <c r="C52" s="58">
        <v>0</v>
      </c>
      <c r="D52" s="58">
        <f t="shared" si="2"/>
        <v>0</v>
      </c>
      <c r="E52" s="58">
        <v>0</v>
      </c>
      <c r="F52" s="58">
        <v>0</v>
      </c>
      <c r="G52" s="58">
        <f t="shared" si="3"/>
        <v>0</v>
      </c>
    </row>
    <row r="53" spans="1:7" x14ac:dyDescent="0.35">
      <c r="A53" s="68" t="s">
        <v>348</v>
      </c>
      <c r="B53" s="58">
        <v>0</v>
      </c>
      <c r="C53" s="58">
        <v>0</v>
      </c>
      <c r="D53" s="58">
        <f t="shared" si="2"/>
        <v>0</v>
      </c>
      <c r="E53" s="58">
        <v>0</v>
      </c>
      <c r="F53" s="58">
        <v>0</v>
      </c>
      <c r="G53" s="58">
        <f t="shared" si="3"/>
        <v>0</v>
      </c>
    </row>
    <row r="54" spans="1:7" x14ac:dyDescent="0.35">
      <c r="A54" s="68" t="s">
        <v>349</v>
      </c>
      <c r="B54" s="58">
        <v>0</v>
      </c>
      <c r="C54" s="58">
        <v>0</v>
      </c>
      <c r="D54" s="58">
        <f t="shared" si="2"/>
        <v>0</v>
      </c>
      <c r="E54" s="58">
        <v>0</v>
      </c>
      <c r="F54" s="58">
        <v>0</v>
      </c>
      <c r="G54" s="58">
        <f t="shared" si="3"/>
        <v>0</v>
      </c>
    </row>
    <row r="55" spans="1:7" x14ac:dyDescent="0.35">
      <c r="A55" s="68" t="s">
        <v>350</v>
      </c>
      <c r="B55" s="58">
        <v>0</v>
      </c>
      <c r="C55" s="58">
        <v>0</v>
      </c>
      <c r="D55" s="58">
        <f t="shared" si="2"/>
        <v>0</v>
      </c>
      <c r="E55" s="58">
        <v>0</v>
      </c>
      <c r="F55" s="58">
        <v>0</v>
      </c>
      <c r="G55" s="58">
        <f t="shared" si="3"/>
        <v>0</v>
      </c>
    </row>
    <row r="56" spans="1:7" x14ac:dyDescent="0.35">
      <c r="A56" s="68" t="s">
        <v>351</v>
      </c>
      <c r="B56" s="58">
        <v>0</v>
      </c>
      <c r="C56" s="58">
        <v>0</v>
      </c>
      <c r="D56" s="58">
        <f t="shared" si="2"/>
        <v>0</v>
      </c>
      <c r="E56" s="58">
        <v>0</v>
      </c>
      <c r="F56" s="58">
        <v>0</v>
      </c>
      <c r="G56" s="58">
        <f t="shared" si="3"/>
        <v>0</v>
      </c>
    </row>
    <row r="57" spans="1:7" x14ac:dyDescent="0.35">
      <c r="A57" s="68" t="s">
        <v>352</v>
      </c>
      <c r="B57" s="58">
        <v>0</v>
      </c>
      <c r="C57" s="58">
        <v>0</v>
      </c>
      <c r="D57" s="58">
        <f t="shared" si="2"/>
        <v>0</v>
      </c>
      <c r="E57" s="58">
        <v>0</v>
      </c>
      <c r="F57" s="58">
        <v>0</v>
      </c>
      <c r="G57" s="58">
        <f t="shared" si="3"/>
        <v>0</v>
      </c>
    </row>
    <row r="58" spans="1:7" x14ac:dyDescent="0.35">
      <c r="A58" s="67" t="s">
        <v>353</v>
      </c>
      <c r="B58" s="66">
        <f t="shared" ref="B58:G58" si="8">SUM(B59:B61)</f>
        <v>0</v>
      </c>
      <c r="C58" s="66">
        <f t="shared" si="8"/>
        <v>0</v>
      </c>
      <c r="D58" s="66">
        <f t="shared" si="8"/>
        <v>0</v>
      </c>
      <c r="E58" s="66">
        <f t="shared" si="8"/>
        <v>0</v>
      </c>
      <c r="F58" s="66">
        <f t="shared" si="8"/>
        <v>0</v>
      </c>
      <c r="G58" s="66">
        <f t="shared" si="8"/>
        <v>0</v>
      </c>
    </row>
    <row r="59" spans="1:7" x14ac:dyDescent="0.35">
      <c r="A59" s="68" t="s">
        <v>354</v>
      </c>
      <c r="B59" s="58">
        <v>0</v>
      </c>
      <c r="C59" s="58">
        <v>0</v>
      </c>
      <c r="D59" s="58">
        <f t="shared" si="2"/>
        <v>0</v>
      </c>
      <c r="E59" s="58">
        <v>0</v>
      </c>
      <c r="F59" s="58">
        <v>0</v>
      </c>
      <c r="G59" s="58">
        <f t="shared" si="3"/>
        <v>0</v>
      </c>
    </row>
    <row r="60" spans="1:7" x14ac:dyDescent="0.35">
      <c r="A60" s="68" t="s">
        <v>355</v>
      </c>
      <c r="B60" s="58">
        <v>0</v>
      </c>
      <c r="C60" s="58">
        <v>0</v>
      </c>
      <c r="D60" s="58">
        <f t="shared" si="2"/>
        <v>0</v>
      </c>
      <c r="E60" s="58">
        <v>0</v>
      </c>
      <c r="F60" s="58">
        <v>0</v>
      </c>
      <c r="G60" s="58">
        <f t="shared" si="3"/>
        <v>0</v>
      </c>
    </row>
    <row r="61" spans="1:7" x14ac:dyDescent="0.35">
      <c r="A61" s="68" t="s">
        <v>356</v>
      </c>
      <c r="B61" s="58">
        <v>0</v>
      </c>
      <c r="C61" s="58">
        <v>0</v>
      </c>
      <c r="D61" s="58">
        <f t="shared" si="2"/>
        <v>0</v>
      </c>
      <c r="E61" s="58">
        <v>0</v>
      </c>
      <c r="F61" s="58">
        <v>0</v>
      </c>
      <c r="G61" s="58">
        <f t="shared" si="3"/>
        <v>0</v>
      </c>
    </row>
    <row r="62" spans="1:7" x14ac:dyDescent="0.35">
      <c r="A62" s="67" t="s">
        <v>357</v>
      </c>
      <c r="B62" s="66">
        <f>SUM(B63:B70)</f>
        <v>0</v>
      </c>
      <c r="C62" s="66">
        <f t="shared" ref="C62:G62" si="9">SUM(C63:C70)</f>
        <v>0</v>
      </c>
      <c r="D62" s="66">
        <f t="shared" si="9"/>
        <v>0</v>
      </c>
      <c r="E62" s="66">
        <f t="shared" si="9"/>
        <v>0</v>
      </c>
      <c r="F62" s="66">
        <f t="shared" si="9"/>
        <v>0</v>
      </c>
      <c r="G62" s="66">
        <f t="shared" si="9"/>
        <v>0</v>
      </c>
    </row>
    <row r="63" spans="1:7" x14ac:dyDescent="0.35">
      <c r="A63" s="68" t="s">
        <v>358</v>
      </c>
      <c r="B63" s="58">
        <v>0</v>
      </c>
      <c r="C63" s="58">
        <v>0</v>
      </c>
      <c r="D63" s="58">
        <f t="shared" si="2"/>
        <v>0</v>
      </c>
      <c r="E63" s="58">
        <v>0</v>
      </c>
      <c r="F63" s="58">
        <v>0</v>
      </c>
      <c r="G63" s="58">
        <f t="shared" si="3"/>
        <v>0</v>
      </c>
    </row>
    <row r="64" spans="1:7" x14ac:dyDescent="0.35">
      <c r="A64" s="68" t="s">
        <v>359</v>
      </c>
      <c r="B64" s="58">
        <v>0</v>
      </c>
      <c r="C64" s="58">
        <v>0</v>
      </c>
      <c r="D64" s="58">
        <f t="shared" si="2"/>
        <v>0</v>
      </c>
      <c r="E64" s="58">
        <v>0</v>
      </c>
      <c r="F64" s="58">
        <v>0</v>
      </c>
      <c r="G64" s="58">
        <f t="shared" si="3"/>
        <v>0</v>
      </c>
    </row>
    <row r="65" spans="1:7" x14ac:dyDescent="0.35">
      <c r="A65" s="68" t="s">
        <v>360</v>
      </c>
      <c r="B65" s="58">
        <v>0</v>
      </c>
      <c r="C65" s="58">
        <v>0</v>
      </c>
      <c r="D65" s="58">
        <f t="shared" si="2"/>
        <v>0</v>
      </c>
      <c r="E65" s="58">
        <v>0</v>
      </c>
      <c r="F65" s="58">
        <v>0</v>
      </c>
      <c r="G65" s="58">
        <f t="shared" si="3"/>
        <v>0</v>
      </c>
    </row>
    <row r="66" spans="1:7" x14ac:dyDescent="0.35">
      <c r="A66" s="68" t="s">
        <v>361</v>
      </c>
      <c r="B66" s="58">
        <v>0</v>
      </c>
      <c r="C66" s="58">
        <v>0</v>
      </c>
      <c r="D66" s="58">
        <f t="shared" si="2"/>
        <v>0</v>
      </c>
      <c r="E66" s="58">
        <v>0</v>
      </c>
      <c r="F66" s="58">
        <v>0</v>
      </c>
      <c r="G66" s="58">
        <f t="shared" si="3"/>
        <v>0</v>
      </c>
    </row>
    <row r="67" spans="1:7" x14ac:dyDescent="0.35">
      <c r="A67" s="68" t="s">
        <v>362</v>
      </c>
      <c r="B67" s="58">
        <v>0</v>
      </c>
      <c r="C67" s="58">
        <v>0</v>
      </c>
      <c r="D67" s="58">
        <f t="shared" si="2"/>
        <v>0</v>
      </c>
      <c r="E67" s="58">
        <v>0</v>
      </c>
      <c r="F67" s="58">
        <v>0</v>
      </c>
      <c r="G67" s="58">
        <f t="shared" si="3"/>
        <v>0</v>
      </c>
    </row>
    <row r="68" spans="1:7" x14ac:dyDescent="0.35">
      <c r="A68" s="68" t="s">
        <v>363</v>
      </c>
      <c r="B68" s="58">
        <v>0</v>
      </c>
      <c r="C68" s="58">
        <v>0</v>
      </c>
      <c r="D68" s="58">
        <f t="shared" si="2"/>
        <v>0</v>
      </c>
      <c r="E68" s="58">
        <v>0</v>
      </c>
      <c r="F68" s="58">
        <v>0</v>
      </c>
      <c r="G68" s="58">
        <f t="shared" si="3"/>
        <v>0</v>
      </c>
    </row>
    <row r="69" spans="1:7" x14ac:dyDescent="0.35">
      <c r="A69" s="68" t="s">
        <v>364</v>
      </c>
      <c r="B69" s="58">
        <v>0</v>
      </c>
      <c r="C69" s="58">
        <v>0</v>
      </c>
      <c r="D69" s="58">
        <f t="shared" si="2"/>
        <v>0</v>
      </c>
      <c r="E69" s="58">
        <v>0</v>
      </c>
      <c r="F69" s="58">
        <v>0</v>
      </c>
      <c r="G69" s="58">
        <f t="shared" si="3"/>
        <v>0</v>
      </c>
    </row>
    <row r="70" spans="1:7" x14ac:dyDescent="0.35">
      <c r="A70" s="68" t="s">
        <v>365</v>
      </c>
      <c r="B70" s="58">
        <v>0</v>
      </c>
      <c r="C70" s="58">
        <v>0</v>
      </c>
      <c r="D70" s="58">
        <f t="shared" si="2"/>
        <v>0</v>
      </c>
      <c r="E70" s="58">
        <v>0</v>
      </c>
      <c r="F70" s="58">
        <v>0</v>
      </c>
      <c r="G70" s="58">
        <f t="shared" si="3"/>
        <v>0</v>
      </c>
    </row>
    <row r="71" spans="1:7" x14ac:dyDescent="0.35">
      <c r="A71" s="67" t="s">
        <v>366</v>
      </c>
      <c r="B71" s="66">
        <f>SUM(B72:B74)</f>
        <v>0</v>
      </c>
      <c r="C71" s="66">
        <f t="shared" ref="C71:G71" si="10">SUM(C72:C74)</f>
        <v>0</v>
      </c>
      <c r="D71" s="66">
        <f t="shared" si="10"/>
        <v>0</v>
      </c>
      <c r="E71" s="66">
        <f t="shared" si="10"/>
        <v>0</v>
      </c>
      <c r="F71" s="66">
        <f t="shared" si="10"/>
        <v>0</v>
      </c>
      <c r="G71" s="66">
        <f t="shared" si="10"/>
        <v>0</v>
      </c>
    </row>
    <row r="72" spans="1:7" x14ac:dyDescent="0.35">
      <c r="A72" s="68" t="s">
        <v>367</v>
      </c>
      <c r="B72" s="58">
        <v>0</v>
      </c>
      <c r="C72" s="58">
        <v>0</v>
      </c>
      <c r="D72" s="58">
        <f t="shared" si="2"/>
        <v>0</v>
      </c>
      <c r="E72" s="58">
        <v>0</v>
      </c>
      <c r="F72" s="58">
        <v>0</v>
      </c>
      <c r="G72" s="58">
        <f t="shared" si="3"/>
        <v>0</v>
      </c>
    </row>
    <row r="73" spans="1:7" x14ac:dyDescent="0.35">
      <c r="A73" s="68" t="s">
        <v>368</v>
      </c>
      <c r="B73" s="58">
        <v>0</v>
      </c>
      <c r="C73" s="58">
        <v>0</v>
      </c>
      <c r="D73" s="58">
        <f t="shared" si="2"/>
        <v>0</v>
      </c>
      <c r="E73" s="58">
        <v>0</v>
      </c>
      <c r="F73" s="58">
        <v>0</v>
      </c>
      <c r="G73" s="58">
        <f t="shared" si="3"/>
        <v>0</v>
      </c>
    </row>
    <row r="74" spans="1:7" x14ac:dyDescent="0.35">
      <c r="A74" s="68" t="s">
        <v>369</v>
      </c>
      <c r="B74" s="58">
        <v>0</v>
      </c>
      <c r="C74" s="58">
        <v>0</v>
      </c>
      <c r="D74" s="58">
        <f t="shared" si="2"/>
        <v>0</v>
      </c>
      <c r="E74" s="58">
        <v>0</v>
      </c>
      <c r="F74" s="58">
        <v>0</v>
      </c>
      <c r="G74" s="58">
        <f t="shared" si="3"/>
        <v>0</v>
      </c>
    </row>
    <row r="75" spans="1:7" x14ac:dyDescent="0.35">
      <c r="A75" s="67" t="s">
        <v>370</v>
      </c>
      <c r="B75" s="66">
        <f>SUM(B76:B82)</f>
        <v>0</v>
      </c>
      <c r="C75" s="66">
        <f t="shared" ref="C75:G75" si="11">SUM(C76:C82)</f>
        <v>0</v>
      </c>
      <c r="D75" s="66">
        <f t="shared" si="11"/>
        <v>0</v>
      </c>
      <c r="E75" s="66">
        <f t="shared" si="11"/>
        <v>0</v>
      </c>
      <c r="F75" s="66">
        <f t="shared" si="11"/>
        <v>0</v>
      </c>
      <c r="G75" s="66">
        <f t="shared" si="11"/>
        <v>0</v>
      </c>
    </row>
    <row r="76" spans="1:7" x14ac:dyDescent="0.35">
      <c r="A76" s="68" t="s">
        <v>371</v>
      </c>
      <c r="B76" s="58">
        <v>0</v>
      </c>
      <c r="C76" s="58">
        <v>0</v>
      </c>
      <c r="D76" s="58">
        <f t="shared" si="2"/>
        <v>0</v>
      </c>
      <c r="E76" s="58">
        <v>0</v>
      </c>
      <c r="F76" s="58">
        <v>0</v>
      </c>
      <c r="G76" s="58">
        <f t="shared" si="3"/>
        <v>0</v>
      </c>
    </row>
    <row r="77" spans="1:7" x14ac:dyDescent="0.35">
      <c r="A77" s="68" t="s">
        <v>372</v>
      </c>
      <c r="B77" s="58">
        <v>0</v>
      </c>
      <c r="C77" s="58">
        <v>0</v>
      </c>
      <c r="D77" s="58">
        <f t="shared" ref="D77:D82" si="12">+B77+C77</f>
        <v>0</v>
      </c>
      <c r="E77" s="58">
        <v>0</v>
      </c>
      <c r="F77" s="58">
        <v>0</v>
      </c>
      <c r="G77" s="58">
        <f t="shared" ref="G77:G82" si="13">D77-E77</f>
        <v>0</v>
      </c>
    </row>
    <row r="78" spans="1:7" x14ac:dyDescent="0.35">
      <c r="A78" s="68" t="s">
        <v>373</v>
      </c>
      <c r="B78" s="58">
        <v>0</v>
      </c>
      <c r="C78" s="58">
        <v>0</v>
      </c>
      <c r="D78" s="58">
        <f t="shared" si="12"/>
        <v>0</v>
      </c>
      <c r="E78" s="58">
        <v>0</v>
      </c>
      <c r="F78" s="58">
        <v>0</v>
      </c>
      <c r="G78" s="58">
        <f t="shared" si="13"/>
        <v>0</v>
      </c>
    </row>
    <row r="79" spans="1:7" x14ac:dyDescent="0.35">
      <c r="A79" s="68" t="s">
        <v>374</v>
      </c>
      <c r="B79" s="58">
        <v>0</v>
      </c>
      <c r="C79" s="58">
        <v>0</v>
      </c>
      <c r="D79" s="58">
        <f t="shared" si="12"/>
        <v>0</v>
      </c>
      <c r="E79" s="58">
        <v>0</v>
      </c>
      <c r="F79" s="58">
        <v>0</v>
      </c>
      <c r="G79" s="58">
        <f t="shared" si="13"/>
        <v>0</v>
      </c>
    </row>
    <row r="80" spans="1:7" x14ac:dyDescent="0.35">
      <c r="A80" s="68" t="s">
        <v>375</v>
      </c>
      <c r="B80" s="58">
        <v>0</v>
      </c>
      <c r="C80" s="58">
        <v>0</v>
      </c>
      <c r="D80" s="58">
        <f t="shared" si="12"/>
        <v>0</v>
      </c>
      <c r="E80" s="58">
        <v>0</v>
      </c>
      <c r="F80" s="58">
        <v>0</v>
      </c>
      <c r="G80" s="58">
        <f t="shared" si="13"/>
        <v>0</v>
      </c>
    </row>
    <row r="81" spans="1:7" x14ac:dyDescent="0.35">
      <c r="A81" s="68" t="s">
        <v>376</v>
      </c>
      <c r="B81" s="58">
        <v>0</v>
      </c>
      <c r="C81" s="58">
        <v>0</v>
      </c>
      <c r="D81" s="58">
        <f t="shared" si="12"/>
        <v>0</v>
      </c>
      <c r="E81" s="58">
        <v>0</v>
      </c>
      <c r="F81" s="58">
        <v>0</v>
      </c>
      <c r="G81" s="58">
        <f t="shared" si="13"/>
        <v>0</v>
      </c>
    </row>
    <row r="82" spans="1:7" x14ac:dyDescent="0.35">
      <c r="A82" s="68" t="s">
        <v>377</v>
      </c>
      <c r="B82" s="58">
        <v>0</v>
      </c>
      <c r="C82" s="58">
        <v>0</v>
      </c>
      <c r="D82" s="58">
        <f t="shared" si="12"/>
        <v>0</v>
      </c>
      <c r="E82" s="58">
        <v>0</v>
      </c>
      <c r="F82" s="58">
        <v>0</v>
      </c>
      <c r="G82" s="58">
        <f t="shared" si="13"/>
        <v>0</v>
      </c>
    </row>
    <row r="83" spans="1:7" x14ac:dyDescent="0.35">
      <c r="A83" s="69"/>
      <c r="B83" s="58"/>
      <c r="C83" s="58"/>
      <c r="D83" s="58"/>
      <c r="E83" s="58"/>
      <c r="F83" s="58"/>
      <c r="G83" s="58"/>
    </row>
    <row r="84" spans="1:7" x14ac:dyDescent="0.35">
      <c r="A84" s="27" t="s">
        <v>378</v>
      </c>
      <c r="B84" s="66">
        <f t="shared" ref="B84:G84" si="14">SUM(B85,B93,B103,B113,B123,B133,B137,B146,B150)</f>
        <v>0</v>
      </c>
      <c r="C84" s="66">
        <f t="shared" si="14"/>
        <v>0</v>
      </c>
      <c r="D84" s="66">
        <f t="shared" si="14"/>
        <v>0</v>
      </c>
      <c r="E84" s="66">
        <f t="shared" si="14"/>
        <v>0</v>
      </c>
      <c r="F84" s="66">
        <f t="shared" si="14"/>
        <v>0</v>
      </c>
      <c r="G84" s="66">
        <f t="shared" si="14"/>
        <v>0</v>
      </c>
    </row>
    <row r="85" spans="1:7" x14ac:dyDescent="0.35">
      <c r="A85" s="67" t="s">
        <v>305</v>
      </c>
      <c r="B85" s="66">
        <f t="shared" ref="B85:G85" si="15">SUM(B86:B92)</f>
        <v>0</v>
      </c>
      <c r="C85" s="66">
        <f t="shared" si="15"/>
        <v>0</v>
      </c>
      <c r="D85" s="66">
        <f t="shared" si="15"/>
        <v>0</v>
      </c>
      <c r="E85" s="66">
        <f t="shared" si="15"/>
        <v>0</v>
      </c>
      <c r="F85" s="66">
        <f t="shared" si="15"/>
        <v>0</v>
      </c>
      <c r="G85" s="66">
        <f t="shared" si="15"/>
        <v>0</v>
      </c>
    </row>
    <row r="86" spans="1:7" x14ac:dyDescent="0.35">
      <c r="A86" s="68" t="s">
        <v>306</v>
      </c>
      <c r="B86" s="58">
        <v>0</v>
      </c>
      <c r="C86" s="58">
        <v>0</v>
      </c>
      <c r="D86" s="58">
        <f t="shared" ref="D86:D151" si="16">+B86+C86</f>
        <v>0</v>
      </c>
      <c r="E86" s="58">
        <v>0</v>
      </c>
      <c r="F86" s="58">
        <v>0</v>
      </c>
      <c r="G86" s="58">
        <f t="shared" ref="G86:G151" si="17">D86-E86</f>
        <v>0</v>
      </c>
    </row>
    <row r="87" spans="1:7" x14ac:dyDescent="0.35">
      <c r="A87" s="68" t="s">
        <v>307</v>
      </c>
      <c r="B87" s="58">
        <v>0</v>
      </c>
      <c r="C87" s="58">
        <v>0</v>
      </c>
      <c r="D87" s="58">
        <f t="shared" si="16"/>
        <v>0</v>
      </c>
      <c r="E87" s="58">
        <v>0</v>
      </c>
      <c r="F87" s="58">
        <v>0</v>
      </c>
      <c r="G87" s="58">
        <f t="shared" si="17"/>
        <v>0</v>
      </c>
    </row>
    <row r="88" spans="1:7" x14ac:dyDescent="0.35">
      <c r="A88" s="68" t="s">
        <v>308</v>
      </c>
      <c r="B88" s="58">
        <v>0</v>
      </c>
      <c r="C88" s="58">
        <v>0</v>
      </c>
      <c r="D88" s="58">
        <f t="shared" si="16"/>
        <v>0</v>
      </c>
      <c r="E88" s="58">
        <v>0</v>
      </c>
      <c r="F88" s="58">
        <v>0</v>
      </c>
      <c r="G88" s="58">
        <f t="shared" si="17"/>
        <v>0</v>
      </c>
    </row>
    <row r="89" spans="1:7" x14ac:dyDescent="0.35">
      <c r="A89" s="68" t="s">
        <v>309</v>
      </c>
      <c r="B89" s="58">
        <v>0</v>
      </c>
      <c r="C89" s="58">
        <v>0</v>
      </c>
      <c r="D89" s="58">
        <f t="shared" si="16"/>
        <v>0</v>
      </c>
      <c r="E89" s="58">
        <v>0</v>
      </c>
      <c r="F89" s="58">
        <v>0</v>
      </c>
      <c r="G89" s="58">
        <f t="shared" si="17"/>
        <v>0</v>
      </c>
    </row>
    <row r="90" spans="1:7" x14ac:dyDescent="0.35">
      <c r="A90" s="68" t="s">
        <v>310</v>
      </c>
      <c r="B90" s="58">
        <v>0</v>
      </c>
      <c r="C90" s="58">
        <v>0</v>
      </c>
      <c r="D90" s="58">
        <f t="shared" si="16"/>
        <v>0</v>
      </c>
      <c r="E90" s="58">
        <v>0</v>
      </c>
      <c r="F90" s="58">
        <v>0</v>
      </c>
      <c r="G90" s="58">
        <f t="shared" si="17"/>
        <v>0</v>
      </c>
    </row>
    <row r="91" spans="1:7" x14ac:dyDescent="0.35">
      <c r="A91" s="68" t="s">
        <v>311</v>
      </c>
      <c r="B91" s="58">
        <v>0</v>
      </c>
      <c r="C91" s="58">
        <v>0</v>
      </c>
      <c r="D91" s="58">
        <f t="shared" si="16"/>
        <v>0</v>
      </c>
      <c r="E91" s="58">
        <v>0</v>
      </c>
      <c r="F91" s="58">
        <v>0</v>
      </c>
      <c r="G91" s="58">
        <f t="shared" si="17"/>
        <v>0</v>
      </c>
    </row>
    <row r="92" spans="1:7" x14ac:dyDescent="0.35">
      <c r="A92" s="68" t="s">
        <v>312</v>
      </c>
      <c r="B92" s="58">
        <v>0</v>
      </c>
      <c r="C92" s="58">
        <v>0</v>
      </c>
      <c r="D92" s="58">
        <f t="shared" si="16"/>
        <v>0</v>
      </c>
      <c r="E92" s="58">
        <v>0</v>
      </c>
      <c r="F92" s="58">
        <v>0</v>
      </c>
      <c r="G92" s="58">
        <f t="shared" si="17"/>
        <v>0</v>
      </c>
    </row>
    <row r="93" spans="1:7" x14ac:dyDescent="0.35">
      <c r="A93" s="67" t="s">
        <v>313</v>
      </c>
      <c r="B93" s="66">
        <f t="shared" ref="B93:G93" si="18">SUM(B94:B102)</f>
        <v>0</v>
      </c>
      <c r="C93" s="66">
        <f t="shared" si="18"/>
        <v>0</v>
      </c>
      <c r="D93" s="66">
        <f t="shared" si="18"/>
        <v>0</v>
      </c>
      <c r="E93" s="66">
        <f t="shared" si="18"/>
        <v>0</v>
      </c>
      <c r="F93" s="66">
        <f t="shared" si="18"/>
        <v>0</v>
      </c>
      <c r="G93" s="66">
        <f t="shared" si="18"/>
        <v>0</v>
      </c>
    </row>
    <row r="94" spans="1:7" x14ac:dyDescent="0.35">
      <c r="A94" s="68" t="s">
        <v>314</v>
      </c>
      <c r="B94" s="58">
        <v>0</v>
      </c>
      <c r="C94" s="58">
        <v>0</v>
      </c>
      <c r="D94" s="58">
        <f t="shared" si="16"/>
        <v>0</v>
      </c>
      <c r="E94" s="58">
        <v>0</v>
      </c>
      <c r="F94" s="58">
        <v>0</v>
      </c>
      <c r="G94" s="58">
        <f t="shared" si="17"/>
        <v>0</v>
      </c>
    </row>
    <row r="95" spans="1:7" x14ac:dyDescent="0.35">
      <c r="A95" s="68" t="s">
        <v>315</v>
      </c>
      <c r="B95" s="58">
        <v>0</v>
      </c>
      <c r="C95" s="58">
        <v>0</v>
      </c>
      <c r="D95" s="58">
        <f t="shared" si="16"/>
        <v>0</v>
      </c>
      <c r="E95" s="58">
        <v>0</v>
      </c>
      <c r="F95" s="58">
        <v>0</v>
      </c>
      <c r="G95" s="58">
        <f t="shared" si="17"/>
        <v>0</v>
      </c>
    </row>
    <row r="96" spans="1:7" x14ac:dyDescent="0.35">
      <c r="A96" s="68" t="s">
        <v>316</v>
      </c>
      <c r="B96" s="58">
        <v>0</v>
      </c>
      <c r="C96" s="58">
        <v>0</v>
      </c>
      <c r="D96" s="58">
        <f t="shared" si="16"/>
        <v>0</v>
      </c>
      <c r="E96" s="58">
        <v>0</v>
      </c>
      <c r="F96" s="58">
        <v>0</v>
      </c>
      <c r="G96" s="58">
        <f t="shared" si="17"/>
        <v>0</v>
      </c>
    </row>
    <row r="97" spans="1:7" x14ac:dyDescent="0.35">
      <c r="A97" s="68" t="s">
        <v>317</v>
      </c>
      <c r="B97" s="58">
        <v>0</v>
      </c>
      <c r="C97" s="58">
        <v>0</v>
      </c>
      <c r="D97" s="58">
        <f t="shared" si="16"/>
        <v>0</v>
      </c>
      <c r="E97" s="58">
        <v>0</v>
      </c>
      <c r="F97" s="58">
        <v>0</v>
      </c>
      <c r="G97" s="58">
        <f t="shared" si="17"/>
        <v>0</v>
      </c>
    </row>
    <row r="98" spans="1:7" x14ac:dyDescent="0.35">
      <c r="A98" s="70" t="s">
        <v>318</v>
      </c>
      <c r="B98" s="58">
        <v>0</v>
      </c>
      <c r="C98" s="58">
        <v>0</v>
      </c>
      <c r="D98" s="58">
        <f t="shared" si="16"/>
        <v>0</v>
      </c>
      <c r="E98" s="58">
        <v>0</v>
      </c>
      <c r="F98" s="58">
        <v>0</v>
      </c>
      <c r="G98" s="58">
        <f t="shared" si="17"/>
        <v>0</v>
      </c>
    </row>
    <row r="99" spans="1:7" x14ac:dyDescent="0.35">
      <c r="A99" s="68" t="s">
        <v>319</v>
      </c>
      <c r="B99" s="58">
        <v>0</v>
      </c>
      <c r="C99" s="58">
        <v>0</v>
      </c>
      <c r="D99" s="58">
        <f t="shared" si="16"/>
        <v>0</v>
      </c>
      <c r="E99" s="58">
        <v>0</v>
      </c>
      <c r="F99" s="58">
        <v>0</v>
      </c>
      <c r="G99" s="58">
        <f t="shared" si="17"/>
        <v>0</v>
      </c>
    </row>
    <row r="100" spans="1:7" x14ac:dyDescent="0.35">
      <c r="A100" s="68" t="s">
        <v>320</v>
      </c>
      <c r="B100" s="58">
        <v>0</v>
      </c>
      <c r="C100" s="58">
        <v>0</v>
      </c>
      <c r="D100" s="58">
        <f t="shared" si="16"/>
        <v>0</v>
      </c>
      <c r="E100" s="58">
        <v>0</v>
      </c>
      <c r="F100" s="58">
        <v>0</v>
      </c>
      <c r="G100" s="58">
        <f t="shared" si="17"/>
        <v>0</v>
      </c>
    </row>
    <row r="101" spans="1:7" x14ac:dyDescent="0.35">
      <c r="A101" s="68" t="s">
        <v>321</v>
      </c>
      <c r="B101" s="58">
        <v>0</v>
      </c>
      <c r="C101" s="58">
        <v>0</v>
      </c>
      <c r="D101" s="58">
        <f t="shared" si="16"/>
        <v>0</v>
      </c>
      <c r="E101" s="58">
        <v>0</v>
      </c>
      <c r="F101" s="58">
        <v>0</v>
      </c>
      <c r="G101" s="58">
        <f t="shared" si="17"/>
        <v>0</v>
      </c>
    </row>
    <row r="102" spans="1:7" x14ac:dyDescent="0.35">
      <c r="A102" s="68" t="s">
        <v>322</v>
      </c>
      <c r="B102" s="58">
        <v>0</v>
      </c>
      <c r="C102" s="58">
        <v>0</v>
      </c>
      <c r="D102" s="58">
        <f t="shared" si="16"/>
        <v>0</v>
      </c>
      <c r="E102" s="58">
        <v>0</v>
      </c>
      <c r="F102" s="58">
        <v>0</v>
      </c>
      <c r="G102" s="58">
        <f t="shared" si="17"/>
        <v>0</v>
      </c>
    </row>
    <row r="103" spans="1:7" x14ac:dyDescent="0.35">
      <c r="A103" s="67" t="s">
        <v>323</v>
      </c>
      <c r="B103" s="66">
        <f>SUM(B104:B112)</f>
        <v>0</v>
      </c>
      <c r="C103" s="66">
        <f>SUM(C104:C112)</f>
        <v>0</v>
      </c>
      <c r="D103" s="66">
        <v>0</v>
      </c>
      <c r="E103" s="66">
        <f>SUM(E104:E112)</f>
        <v>0</v>
      </c>
      <c r="F103" s="66">
        <f>SUM(F104:F112)</f>
        <v>0</v>
      </c>
      <c r="G103" s="66">
        <f>SUM(G104:G112)</f>
        <v>0</v>
      </c>
    </row>
    <row r="104" spans="1:7" x14ac:dyDescent="0.35">
      <c r="A104" s="68" t="s">
        <v>324</v>
      </c>
      <c r="B104" s="58">
        <v>0</v>
      </c>
      <c r="C104" s="58">
        <v>0</v>
      </c>
      <c r="D104" s="58">
        <f t="shared" si="16"/>
        <v>0</v>
      </c>
      <c r="E104" s="58">
        <v>0</v>
      </c>
      <c r="F104" s="58">
        <v>0</v>
      </c>
      <c r="G104" s="58">
        <f t="shared" si="17"/>
        <v>0</v>
      </c>
    </row>
    <row r="105" spans="1:7" x14ac:dyDescent="0.35">
      <c r="A105" s="68" t="s">
        <v>325</v>
      </c>
      <c r="B105" s="58">
        <v>0</v>
      </c>
      <c r="C105" s="58">
        <v>0</v>
      </c>
      <c r="D105" s="58">
        <f t="shared" si="16"/>
        <v>0</v>
      </c>
      <c r="E105" s="58">
        <v>0</v>
      </c>
      <c r="F105" s="58">
        <v>0</v>
      </c>
      <c r="G105" s="58">
        <f t="shared" si="17"/>
        <v>0</v>
      </c>
    </row>
    <row r="106" spans="1:7" x14ac:dyDescent="0.35">
      <c r="A106" s="68" t="s">
        <v>326</v>
      </c>
      <c r="B106" s="58">
        <v>0</v>
      </c>
      <c r="C106" s="58">
        <v>0</v>
      </c>
      <c r="D106" s="58">
        <f t="shared" si="16"/>
        <v>0</v>
      </c>
      <c r="E106" s="58">
        <v>0</v>
      </c>
      <c r="F106" s="58">
        <v>0</v>
      </c>
      <c r="G106" s="58">
        <f t="shared" si="17"/>
        <v>0</v>
      </c>
    </row>
    <row r="107" spans="1:7" x14ac:dyDescent="0.35">
      <c r="A107" s="68" t="s">
        <v>327</v>
      </c>
      <c r="B107" s="58">
        <v>0</v>
      </c>
      <c r="C107" s="58">
        <v>0</v>
      </c>
      <c r="D107" s="58">
        <f t="shared" si="16"/>
        <v>0</v>
      </c>
      <c r="E107" s="58">
        <v>0</v>
      </c>
      <c r="F107" s="58">
        <v>0</v>
      </c>
      <c r="G107" s="58">
        <f t="shared" si="17"/>
        <v>0</v>
      </c>
    </row>
    <row r="108" spans="1:7" x14ac:dyDescent="0.35">
      <c r="A108" s="68" t="s">
        <v>328</v>
      </c>
      <c r="B108" s="58">
        <v>0</v>
      </c>
      <c r="C108" s="58">
        <v>0</v>
      </c>
      <c r="D108" s="58">
        <f t="shared" si="16"/>
        <v>0</v>
      </c>
      <c r="E108" s="58">
        <v>0</v>
      </c>
      <c r="F108" s="58">
        <v>0</v>
      </c>
      <c r="G108" s="58">
        <f t="shared" si="17"/>
        <v>0</v>
      </c>
    </row>
    <row r="109" spans="1:7" x14ac:dyDescent="0.35">
      <c r="A109" s="68" t="s">
        <v>329</v>
      </c>
      <c r="B109" s="58">
        <v>0</v>
      </c>
      <c r="C109" s="58">
        <v>0</v>
      </c>
      <c r="D109" s="58">
        <f t="shared" si="16"/>
        <v>0</v>
      </c>
      <c r="E109" s="58">
        <v>0</v>
      </c>
      <c r="F109" s="58">
        <v>0</v>
      </c>
      <c r="G109" s="58">
        <f t="shared" si="17"/>
        <v>0</v>
      </c>
    </row>
    <row r="110" spans="1:7" x14ac:dyDescent="0.35">
      <c r="A110" s="68" t="s">
        <v>330</v>
      </c>
      <c r="B110" s="58">
        <v>0</v>
      </c>
      <c r="C110" s="58">
        <v>0</v>
      </c>
      <c r="D110" s="58">
        <f t="shared" si="16"/>
        <v>0</v>
      </c>
      <c r="E110" s="58">
        <v>0</v>
      </c>
      <c r="F110" s="58">
        <v>0</v>
      </c>
      <c r="G110" s="58">
        <f t="shared" si="17"/>
        <v>0</v>
      </c>
    </row>
    <row r="111" spans="1:7" x14ac:dyDescent="0.35">
      <c r="A111" s="68" t="s">
        <v>331</v>
      </c>
      <c r="B111" s="58">
        <v>0</v>
      </c>
      <c r="C111" s="58">
        <v>0</v>
      </c>
      <c r="D111" s="58">
        <f t="shared" si="16"/>
        <v>0</v>
      </c>
      <c r="E111" s="58">
        <v>0</v>
      </c>
      <c r="F111" s="58">
        <v>0</v>
      </c>
      <c r="G111" s="58">
        <f t="shared" si="17"/>
        <v>0</v>
      </c>
    </row>
    <row r="112" spans="1:7" x14ac:dyDescent="0.35">
      <c r="A112" s="68" t="s">
        <v>332</v>
      </c>
      <c r="B112" s="58">
        <v>0</v>
      </c>
      <c r="C112" s="58">
        <v>0</v>
      </c>
      <c r="D112" s="58">
        <f t="shared" si="16"/>
        <v>0</v>
      </c>
      <c r="E112" s="58">
        <v>0</v>
      </c>
      <c r="F112" s="58">
        <v>0</v>
      </c>
      <c r="G112" s="58">
        <f t="shared" si="17"/>
        <v>0</v>
      </c>
    </row>
    <row r="113" spans="1:7" x14ac:dyDescent="0.35">
      <c r="A113" s="67" t="s">
        <v>333</v>
      </c>
      <c r="B113" s="66">
        <f t="shared" ref="B113:G113" si="19">SUM(B114:B122)</f>
        <v>0</v>
      </c>
      <c r="C113" s="66">
        <f t="shared" si="19"/>
        <v>0</v>
      </c>
      <c r="D113" s="66">
        <f t="shared" si="19"/>
        <v>0</v>
      </c>
      <c r="E113" s="66">
        <f t="shared" si="19"/>
        <v>0</v>
      </c>
      <c r="F113" s="66">
        <f t="shared" si="19"/>
        <v>0</v>
      </c>
      <c r="G113" s="66">
        <f t="shared" si="19"/>
        <v>0</v>
      </c>
    </row>
    <row r="114" spans="1:7" x14ac:dyDescent="0.35">
      <c r="A114" s="68" t="s">
        <v>334</v>
      </c>
      <c r="B114" s="58">
        <v>0</v>
      </c>
      <c r="C114" s="58">
        <v>0</v>
      </c>
      <c r="D114" s="58">
        <f t="shared" si="16"/>
        <v>0</v>
      </c>
      <c r="E114" s="58">
        <v>0</v>
      </c>
      <c r="F114" s="58">
        <v>0</v>
      </c>
      <c r="G114" s="58">
        <f t="shared" si="17"/>
        <v>0</v>
      </c>
    </row>
    <row r="115" spans="1:7" x14ac:dyDescent="0.35">
      <c r="A115" s="68" t="s">
        <v>335</v>
      </c>
      <c r="B115" s="58">
        <v>0</v>
      </c>
      <c r="C115" s="58">
        <v>0</v>
      </c>
      <c r="D115" s="58">
        <f t="shared" si="16"/>
        <v>0</v>
      </c>
      <c r="E115" s="58">
        <v>0</v>
      </c>
      <c r="F115" s="58">
        <v>0</v>
      </c>
      <c r="G115" s="58">
        <f t="shared" si="17"/>
        <v>0</v>
      </c>
    </row>
    <row r="116" spans="1:7" x14ac:dyDescent="0.35">
      <c r="A116" s="68" t="s">
        <v>336</v>
      </c>
      <c r="B116" s="58">
        <v>0</v>
      </c>
      <c r="C116" s="58">
        <v>0</v>
      </c>
      <c r="D116" s="58">
        <f t="shared" si="16"/>
        <v>0</v>
      </c>
      <c r="E116" s="58">
        <v>0</v>
      </c>
      <c r="F116" s="58">
        <v>0</v>
      </c>
      <c r="G116" s="58">
        <f t="shared" si="17"/>
        <v>0</v>
      </c>
    </row>
    <row r="117" spans="1:7" x14ac:dyDescent="0.35">
      <c r="A117" s="68" t="s">
        <v>337</v>
      </c>
      <c r="B117" s="58">
        <v>0</v>
      </c>
      <c r="C117" s="58">
        <v>0</v>
      </c>
      <c r="D117" s="58">
        <f t="shared" si="16"/>
        <v>0</v>
      </c>
      <c r="E117" s="58">
        <v>0</v>
      </c>
      <c r="F117" s="58">
        <v>0</v>
      </c>
      <c r="G117" s="58">
        <f t="shared" si="17"/>
        <v>0</v>
      </c>
    </row>
    <row r="118" spans="1:7" x14ac:dyDescent="0.35">
      <c r="A118" s="68" t="s">
        <v>338</v>
      </c>
      <c r="B118" s="58">
        <v>0</v>
      </c>
      <c r="C118" s="58">
        <v>0</v>
      </c>
      <c r="D118" s="58">
        <f t="shared" si="16"/>
        <v>0</v>
      </c>
      <c r="E118" s="58">
        <v>0</v>
      </c>
      <c r="F118" s="58">
        <v>0</v>
      </c>
      <c r="G118" s="58">
        <f t="shared" si="17"/>
        <v>0</v>
      </c>
    </row>
    <row r="119" spans="1:7" x14ac:dyDescent="0.35">
      <c r="A119" s="68" t="s">
        <v>339</v>
      </c>
      <c r="B119" s="58">
        <v>0</v>
      </c>
      <c r="C119" s="58">
        <v>0</v>
      </c>
      <c r="D119" s="58">
        <f t="shared" si="16"/>
        <v>0</v>
      </c>
      <c r="E119" s="58">
        <v>0</v>
      </c>
      <c r="F119" s="58">
        <v>0</v>
      </c>
      <c r="G119" s="58">
        <f t="shared" si="17"/>
        <v>0</v>
      </c>
    </row>
    <row r="120" spans="1:7" x14ac:dyDescent="0.35">
      <c r="A120" s="68" t="s">
        <v>340</v>
      </c>
      <c r="B120" s="58">
        <v>0</v>
      </c>
      <c r="C120" s="58">
        <v>0</v>
      </c>
      <c r="D120" s="58">
        <f t="shared" si="16"/>
        <v>0</v>
      </c>
      <c r="E120" s="58">
        <v>0</v>
      </c>
      <c r="F120" s="58">
        <v>0</v>
      </c>
      <c r="G120" s="58">
        <f t="shared" si="17"/>
        <v>0</v>
      </c>
    </row>
    <row r="121" spans="1:7" x14ac:dyDescent="0.35">
      <c r="A121" s="68" t="s">
        <v>341</v>
      </c>
      <c r="B121" s="58">
        <v>0</v>
      </c>
      <c r="C121" s="58">
        <v>0</v>
      </c>
      <c r="D121" s="58">
        <f t="shared" si="16"/>
        <v>0</v>
      </c>
      <c r="E121" s="58">
        <v>0</v>
      </c>
      <c r="F121" s="58">
        <v>0</v>
      </c>
      <c r="G121" s="58">
        <f t="shared" si="17"/>
        <v>0</v>
      </c>
    </row>
    <row r="122" spans="1:7" x14ac:dyDescent="0.35">
      <c r="A122" s="68" t="s">
        <v>342</v>
      </c>
      <c r="B122" s="58">
        <v>0</v>
      </c>
      <c r="C122" s="58">
        <v>0</v>
      </c>
      <c r="D122" s="58">
        <f t="shared" si="16"/>
        <v>0</v>
      </c>
      <c r="E122" s="58">
        <v>0</v>
      </c>
      <c r="F122" s="58">
        <v>0</v>
      </c>
      <c r="G122" s="58">
        <f t="shared" si="17"/>
        <v>0</v>
      </c>
    </row>
    <row r="123" spans="1:7" x14ac:dyDescent="0.35">
      <c r="A123" s="67" t="s">
        <v>343</v>
      </c>
      <c r="B123" s="66">
        <f t="shared" ref="B123:G123" si="20">SUM(B124:B132)</f>
        <v>0</v>
      </c>
      <c r="C123" s="66">
        <f t="shared" si="20"/>
        <v>0</v>
      </c>
      <c r="D123" s="66">
        <f t="shared" si="20"/>
        <v>0</v>
      </c>
      <c r="E123" s="66">
        <f t="shared" si="20"/>
        <v>0</v>
      </c>
      <c r="F123" s="66">
        <f t="shared" si="20"/>
        <v>0</v>
      </c>
      <c r="G123" s="66">
        <f t="shared" si="20"/>
        <v>0</v>
      </c>
    </row>
    <row r="124" spans="1:7" x14ac:dyDescent="0.35">
      <c r="A124" s="68" t="s">
        <v>344</v>
      </c>
      <c r="B124" s="58">
        <v>0</v>
      </c>
      <c r="C124" s="58">
        <v>0</v>
      </c>
      <c r="D124" s="58">
        <f t="shared" si="16"/>
        <v>0</v>
      </c>
      <c r="E124" s="58">
        <v>0</v>
      </c>
      <c r="F124" s="58">
        <v>0</v>
      </c>
      <c r="G124" s="58">
        <f t="shared" si="17"/>
        <v>0</v>
      </c>
    </row>
    <row r="125" spans="1:7" x14ac:dyDescent="0.35">
      <c r="A125" s="68" t="s">
        <v>345</v>
      </c>
      <c r="B125" s="58">
        <v>0</v>
      </c>
      <c r="C125" s="58">
        <v>0</v>
      </c>
      <c r="D125" s="58">
        <f t="shared" si="16"/>
        <v>0</v>
      </c>
      <c r="E125" s="58">
        <v>0</v>
      </c>
      <c r="F125" s="58">
        <v>0</v>
      </c>
      <c r="G125" s="58">
        <f t="shared" si="17"/>
        <v>0</v>
      </c>
    </row>
    <row r="126" spans="1:7" x14ac:dyDescent="0.35">
      <c r="A126" s="68" t="s">
        <v>346</v>
      </c>
      <c r="B126" s="58">
        <v>0</v>
      </c>
      <c r="C126" s="58">
        <v>0</v>
      </c>
      <c r="D126" s="58">
        <f t="shared" si="16"/>
        <v>0</v>
      </c>
      <c r="E126" s="58">
        <v>0</v>
      </c>
      <c r="F126" s="58">
        <v>0</v>
      </c>
      <c r="G126" s="58">
        <f t="shared" si="17"/>
        <v>0</v>
      </c>
    </row>
    <row r="127" spans="1:7" x14ac:dyDescent="0.35">
      <c r="A127" s="68" t="s">
        <v>347</v>
      </c>
      <c r="B127" s="58">
        <v>0</v>
      </c>
      <c r="C127" s="58">
        <v>0</v>
      </c>
      <c r="D127" s="58">
        <f t="shared" si="16"/>
        <v>0</v>
      </c>
      <c r="E127" s="58">
        <v>0</v>
      </c>
      <c r="F127" s="58">
        <v>0</v>
      </c>
      <c r="G127" s="58">
        <f t="shared" si="17"/>
        <v>0</v>
      </c>
    </row>
    <row r="128" spans="1:7" x14ac:dyDescent="0.35">
      <c r="A128" s="68" t="s">
        <v>348</v>
      </c>
      <c r="B128" s="58">
        <v>0</v>
      </c>
      <c r="C128" s="58">
        <v>0</v>
      </c>
      <c r="D128" s="58">
        <f t="shared" si="16"/>
        <v>0</v>
      </c>
      <c r="E128" s="58">
        <v>0</v>
      </c>
      <c r="F128" s="58">
        <v>0</v>
      </c>
      <c r="G128" s="58">
        <f t="shared" si="17"/>
        <v>0</v>
      </c>
    </row>
    <row r="129" spans="1:7" x14ac:dyDescent="0.35">
      <c r="A129" s="68" t="s">
        <v>349</v>
      </c>
      <c r="B129" s="58">
        <v>0</v>
      </c>
      <c r="C129" s="58">
        <v>0</v>
      </c>
      <c r="D129" s="58">
        <f t="shared" si="16"/>
        <v>0</v>
      </c>
      <c r="E129" s="58">
        <v>0</v>
      </c>
      <c r="F129" s="58">
        <v>0</v>
      </c>
      <c r="G129" s="58">
        <f t="shared" si="17"/>
        <v>0</v>
      </c>
    </row>
    <row r="130" spans="1:7" x14ac:dyDescent="0.35">
      <c r="A130" s="68" t="s">
        <v>350</v>
      </c>
      <c r="B130" s="58">
        <v>0</v>
      </c>
      <c r="C130" s="58">
        <v>0</v>
      </c>
      <c r="D130" s="58">
        <f t="shared" si="16"/>
        <v>0</v>
      </c>
      <c r="E130" s="58">
        <v>0</v>
      </c>
      <c r="F130" s="58">
        <v>0</v>
      </c>
      <c r="G130" s="58">
        <f t="shared" si="17"/>
        <v>0</v>
      </c>
    </row>
    <row r="131" spans="1:7" x14ac:dyDescent="0.35">
      <c r="A131" s="68" t="s">
        <v>351</v>
      </c>
      <c r="B131" s="58">
        <v>0</v>
      </c>
      <c r="C131" s="58">
        <v>0</v>
      </c>
      <c r="D131" s="58">
        <f t="shared" si="16"/>
        <v>0</v>
      </c>
      <c r="E131" s="58">
        <v>0</v>
      </c>
      <c r="F131" s="58">
        <v>0</v>
      </c>
      <c r="G131" s="58">
        <f t="shared" si="17"/>
        <v>0</v>
      </c>
    </row>
    <row r="132" spans="1:7" x14ac:dyDescent="0.35">
      <c r="A132" s="68" t="s">
        <v>352</v>
      </c>
      <c r="B132" s="58">
        <v>0</v>
      </c>
      <c r="C132" s="58">
        <v>0</v>
      </c>
      <c r="D132" s="58">
        <f t="shared" si="16"/>
        <v>0</v>
      </c>
      <c r="E132" s="58">
        <v>0</v>
      </c>
      <c r="F132" s="58">
        <v>0</v>
      </c>
      <c r="G132" s="58">
        <f t="shared" si="17"/>
        <v>0</v>
      </c>
    </row>
    <row r="133" spans="1:7" x14ac:dyDescent="0.35">
      <c r="A133" s="67" t="s">
        <v>353</v>
      </c>
      <c r="B133" s="66">
        <f t="shared" ref="B133:G133" si="21">SUM(B134:B136)</f>
        <v>0</v>
      </c>
      <c r="C133" s="66">
        <f t="shared" si="21"/>
        <v>0</v>
      </c>
      <c r="D133" s="66">
        <f t="shared" si="21"/>
        <v>0</v>
      </c>
      <c r="E133" s="66">
        <f t="shared" si="21"/>
        <v>0</v>
      </c>
      <c r="F133" s="66">
        <f t="shared" si="21"/>
        <v>0</v>
      </c>
      <c r="G133" s="66">
        <f t="shared" si="21"/>
        <v>0</v>
      </c>
    </row>
    <row r="134" spans="1:7" x14ac:dyDescent="0.35">
      <c r="A134" s="68" t="s">
        <v>354</v>
      </c>
      <c r="B134" s="58">
        <v>0</v>
      </c>
      <c r="C134" s="58">
        <v>0</v>
      </c>
      <c r="D134" s="58">
        <f t="shared" si="16"/>
        <v>0</v>
      </c>
      <c r="E134" s="58">
        <v>0</v>
      </c>
      <c r="F134" s="58">
        <v>0</v>
      </c>
      <c r="G134" s="58">
        <f t="shared" si="17"/>
        <v>0</v>
      </c>
    </row>
    <row r="135" spans="1:7" x14ac:dyDescent="0.35">
      <c r="A135" s="68" t="s">
        <v>355</v>
      </c>
      <c r="B135" s="58">
        <v>0</v>
      </c>
      <c r="C135" s="58">
        <v>0</v>
      </c>
      <c r="D135" s="58">
        <f t="shared" si="16"/>
        <v>0</v>
      </c>
      <c r="E135" s="58">
        <v>0</v>
      </c>
      <c r="F135" s="58">
        <v>0</v>
      </c>
      <c r="G135" s="58">
        <f t="shared" si="17"/>
        <v>0</v>
      </c>
    </row>
    <row r="136" spans="1:7" x14ac:dyDescent="0.35">
      <c r="A136" s="68" t="s">
        <v>356</v>
      </c>
      <c r="B136" s="58">
        <v>0</v>
      </c>
      <c r="C136" s="58">
        <v>0</v>
      </c>
      <c r="D136" s="58">
        <f t="shared" si="16"/>
        <v>0</v>
      </c>
      <c r="E136" s="58">
        <v>0</v>
      </c>
      <c r="F136" s="58">
        <v>0</v>
      </c>
      <c r="G136" s="58">
        <f t="shared" si="17"/>
        <v>0</v>
      </c>
    </row>
    <row r="137" spans="1:7" x14ac:dyDescent="0.35">
      <c r="A137" s="67" t="s">
        <v>357</v>
      </c>
      <c r="B137" s="66">
        <f t="shared" ref="B137:G137" si="22">SUM(B138:B142,B144:B145)</f>
        <v>0</v>
      </c>
      <c r="C137" s="66">
        <f t="shared" si="22"/>
        <v>0</v>
      </c>
      <c r="D137" s="66">
        <f t="shared" si="22"/>
        <v>0</v>
      </c>
      <c r="E137" s="66">
        <f t="shared" si="22"/>
        <v>0</v>
      </c>
      <c r="F137" s="66">
        <f t="shared" si="22"/>
        <v>0</v>
      </c>
      <c r="G137" s="66">
        <f t="shared" si="22"/>
        <v>0</v>
      </c>
    </row>
    <row r="138" spans="1:7" x14ac:dyDescent="0.35">
      <c r="A138" s="68" t="s">
        <v>358</v>
      </c>
      <c r="B138" s="58">
        <v>0</v>
      </c>
      <c r="C138" s="58">
        <v>0</v>
      </c>
      <c r="D138" s="58">
        <f t="shared" si="16"/>
        <v>0</v>
      </c>
      <c r="E138" s="58">
        <v>0</v>
      </c>
      <c r="F138" s="58">
        <v>0</v>
      </c>
      <c r="G138" s="58">
        <f t="shared" si="17"/>
        <v>0</v>
      </c>
    </row>
    <row r="139" spans="1:7" x14ac:dyDescent="0.35">
      <c r="A139" s="68" t="s">
        <v>359</v>
      </c>
      <c r="B139" s="58">
        <v>0</v>
      </c>
      <c r="C139" s="58">
        <v>0</v>
      </c>
      <c r="D139" s="58">
        <f t="shared" si="16"/>
        <v>0</v>
      </c>
      <c r="E139" s="58">
        <v>0</v>
      </c>
      <c r="F139" s="58">
        <v>0</v>
      </c>
      <c r="G139" s="58">
        <f t="shared" si="17"/>
        <v>0</v>
      </c>
    </row>
    <row r="140" spans="1:7" x14ac:dyDescent="0.35">
      <c r="A140" s="68" t="s">
        <v>360</v>
      </c>
      <c r="B140" s="58">
        <v>0</v>
      </c>
      <c r="C140" s="58">
        <v>0</v>
      </c>
      <c r="D140" s="58">
        <f t="shared" si="16"/>
        <v>0</v>
      </c>
      <c r="E140" s="58">
        <v>0</v>
      </c>
      <c r="F140" s="58">
        <v>0</v>
      </c>
      <c r="G140" s="58">
        <f t="shared" si="17"/>
        <v>0</v>
      </c>
    </row>
    <row r="141" spans="1:7" x14ac:dyDescent="0.35">
      <c r="A141" s="68" t="s">
        <v>361</v>
      </c>
      <c r="B141" s="58">
        <v>0</v>
      </c>
      <c r="C141" s="58">
        <v>0</v>
      </c>
      <c r="D141" s="58">
        <f t="shared" si="16"/>
        <v>0</v>
      </c>
      <c r="E141" s="58">
        <v>0</v>
      </c>
      <c r="F141" s="58">
        <v>0</v>
      </c>
      <c r="G141" s="58">
        <f t="shared" si="17"/>
        <v>0</v>
      </c>
    </row>
    <row r="142" spans="1:7" x14ac:dyDescent="0.35">
      <c r="A142" s="68" t="s">
        <v>362</v>
      </c>
      <c r="B142" s="58">
        <v>0</v>
      </c>
      <c r="C142" s="58">
        <v>0</v>
      </c>
      <c r="D142" s="58">
        <f t="shared" si="16"/>
        <v>0</v>
      </c>
      <c r="E142" s="58">
        <v>0</v>
      </c>
      <c r="F142" s="58">
        <v>0</v>
      </c>
      <c r="G142" s="58">
        <f t="shared" si="17"/>
        <v>0</v>
      </c>
    </row>
    <row r="143" spans="1:7" x14ac:dyDescent="0.35">
      <c r="A143" s="68" t="s">
        <v>363</v>
      </c>
      <c r="B143" s="58">
        <v>0</v>
      </c>
      <c r="C143" s="58">
        <v>0</v>
      </c>
      <c r="D143" s="58">
        <f t="shared" si="16"/>
        <v>0</v>
      </c>
      <c r="E143" s="58">
        <v>0</v>
      </c>
      <c r="F143" s="58">
        <v>0</v>
      </c>
      <c r="G143" s="58">
        <f t="shared" si="17"/>
        <v>0</v>
      </c>
    </row>
    <row r="144" spans="1:7" x14ac:dyDescent="0.35">
      <c r="A144" s="68" t="s">
        <v>364</v>
      </c>
      <c r="B144" s="58">
        <v>0</v>
      </c>
      <c r="C144" s="58">
        <v>0</v>
      </c>
      <c r="D144" s="58">
        <f t="shared" si="16"/>
        <v>0</v>
      </c>
      <c r="E144" s="58">
        <v>0</v>
      </c>
      <c r="F144" s="58">
        <v>0</v>
      </c>
      <c r="G144" s="58">
        <f t="shared" si="17"/>
        <v>0</v>
      </c>
    </row>
    <row r="145" spans="1:7" x14ac:dyDescent="0.35">
      <c r="A145" s="68" t="s">
        <v>365</v>
      </c>
      <c r="B145" s="58">
        <v>0</v>
      </c>
      <c r="C145" s="58">
        <v>0</v>
      </c>
      <c r="D145" s="58">
        <f t="shared" si="16"/>
        <v>0</v>
      </c>
      <c r="E145" s="58">
        <v>0</v>
      </c>
      <c r="F145" s="58">
        <v>0</v>
      </c>
      <c r="G145" s="58">
        <f t="shared" si="17"/>
        <v>0</v>
      </c>
    </row>
    <row r="146" spans="1:7" x14ac:dyDescent="0.35">
      <c r="A146" s="67" t="s">
        <v>366</v>
      </c>
      <c r="B146" s="66">
        <f t="shared" ref="B146:G146" si="23">SUM(B147:B149)</f>
        <v>0</v>
      </c>
      <c r="C146" s="66">
        <f t="shared" si="23"/>
        <v>0</v>
      </c>
      <c r="D146" s="66">
        <f t="shared" si="23"/>
        <v>0</v>
      </c>
      <c r="E146" s="66">
        <f t="shared" si="23"/>
        <v>0</v>
      </c>
      <c r="F146" s="66">
        <f t="shared" si="23"/>
        <v>0</v>
      </c>
      <c r="G146" s="66">
        <f t="shared" si="23"/>
        <v>0</v>
      </c>
    </row>
    <row r="147" spans="1:7" x14ac:dyDescent="0.35">
      <c r="A147" s="68" t="s">
        <v>367</v>
      </c>
      <c r="B147" s="58">
        <v>0</v>
      </c>
      <c r="C147" s="58">
        <v>0</v>
      </c>
      <c r="D147" s="58">
        <f t="shared" si="16"/>
        <v>0</v>
      </c>
      <c r="E147" s="58">
        <v>0</v>
      </c>
      <c r="F147" s="58">
        <v>0</v>
      </c>
      <c r="G147" s="58">
        <f t="shared" si="17"/>
        <v>0</v>
      </c>
    </row>
    <row r="148" spans="1:7" x14ac:dyDescent="0.35">
      <c r="A148" s="68" t="s">
        <v>368</v>
      </c>
      <c r="B148" s="58">
        <v>0</v>
      </c>
      <c r="C148" s="58">
        <v>0</v>
      </c>
      <c r="D148" s="58">
        <f t="shared" si="16"/>
        <v>0</v>
      </c>
      <c r="E148" s="58">
        <v>0</v>
      </c>
      <c r="F148" s="58">
        <v>0</v>
      </c>
      <c r="G148" s="58">
        <f t="shared" si="17"/>
        <v>0</v>
      </c>
    </row>
    <row r="149" spans="1:7" x14ac:dyDescent="0.35">
      <c r="A149" s="68" t="s">
        <v>369</v>
      </c>
      <c r="B149" s="58">
        <v>0</v>
      </c>
      <c r="C149" s="58">
        <v>0</v>
      </c>
      <c r="D149" s="58">
        <f t="shared" si="16"/>
        <v>0</v>
      </c>
      <c r="E149" s="58">
        <v>0</v>
      </c>
      <c r="F149" s="58">
        <v>0</v>
      </c>
      <c r="G149" s="58">
        <f t="shared" si="17"/>
        <v>0</v>
      </c>
    </row>
    <row r="150" spans="1:7" x14ac:dyDescent="0.35">
      <c r="A150" s="67" t="s">
        <v>370</v>
      </c>
      <c r="B150" s="66">
        <f t="shared" ref="B150:G150" si="24">SUM(B151:B157)</f>
        <v>0</v>
      </c>
      <c r="C150" s="66">
        <f t="shared" si="24"/>
        <v>0</v>
      </c>
      <c r="D150" s="66">
        <f t="shared" si="24"/>
        <v>0</v>
      </c>
      <c r="E150" s="66">
        <f t="shared" si="24"/>
        <v>0</v>
      </c>
      <c r="F150" s="66">
        <f t="shared" si="24"/>
        <v>0</v>
      </c>
      <c r="G150" s="66">
        <f t="shared" si="24"/>
        <v>0</v>
      </c>
    </row>
    <row r="151" spans="1:7" x14ac:dyDescent="0.35">
      <c r="A151" s="68" t="s">
        <v>371</v>
      </c>
      <c r="B151" s="58">
        <v>0</v>
      </c>
      <c r="C151" s="58">
        <v>0</v>
      </c>
      <c r="D151" s="58">
        <f t="shared" si="16"/>
        <v>0</v>
      </c>
      <c r="E151" s="58">
        <v>0</v>
      </c>
      <c r="F151" s="58">
        <v>0</v>
      </c>
      <c r="G151" s="58">
        <f t="shared" si="17"/>
        <v>0</v>
      </c>
    </row>
    <row r="152" spans="1:7" x14ac:dyDescent="0.35">
      <c r="A152" s="68" t="s">
        <v>372</v>
      </c>
      <c r="B152" s="58">
        <v>0</v>
      </c>
      <c r="C152" s="58">
        <v>0</v>
      </c>
      <c r="D152" s="58">
        <f t="shared" ref="D152:D157" si="25">+B152+C152</f>
        <v>0</v>
      </c>
      <c r="E152" s="58">
        <v>0</v>
      </c>
      <c r="F152" s="58">
        <v>0</v>
      </c>
      <c r="G152" s="58">
        <f t="shared" ref="G152:G157" si="26">D152-E152</f>
        <v>0</v>
      </c>
    </row>
    <row r="153" spans="1:7" x14ac:dyDescent="0.35">
      <c r="A153" s="68" t="s">
        <v>373</v>
      </c>
      <c r="B153" s="58">
        <v>0</v>
      </c>
      <c r="C153" s="58">
        <v>0</v>
      </c>
      <c r="D153" s="58">
        <f t="shared" si="25"/>
        <v>0</v>
      </c>
      <c r="E153" s="58">
        <v>0</v>
      </c>
      <c r="F153" s="58">
        <v>0</v>
      </c>
      <c r="G153" s="58">
        <f t="shared" si="26"/>
        <v>0</v>
      </c>
    </row>
    <row r="154" spans="1:7" x14ac:dyDescent="0.35">
      <c r="A154" s="70" t="s">
        <v>374</v>
      </c>
      <c r="B154" s="58">
        <v>0</v>
      </c>
      <c r="C154" s="58">
        <v>0</v>
      </c>
      <c r="D154" s="58">
        <f t="shared" si="25"/>
        <v>0</v>
      </c>
      <c r="E154" s="58">
        <v>0</v>
      </c>
      <c r="F154" s="58">
        <v>0</v>
      </c>
      <c r="G154" s="58">
        <f t="shared" si="26"/>
        <v>0</v>
      </c>
    </row>
    <row r="155" spans="1:7" x14ac:dyDescent="0.35">
      <c r="A155" s="68" t="s">
        <v>375</v>
      </c>
      <c r="B155" s="58">
        <v>0</v>
      </c>
      <c r="C155" s="58">
        <v>0</v>
      </c>
      <c r="D155" s="58">
        <f t="shared" si="25"/>
        <v>0</v>
      </c>
      <c r="E155" s="58">
        <v>0</v>
      </c>
      <c r="F155" s="58">
        <v>0</v>
      </c>
      <c r="G155" s="58">
        <f t="shared" si="26"/>
        <v>0</v>
      </c>
    </row>
    <row r="156" spans="1:7" x14ac:dyDescent="0.35">
      <c r="A156" s="68" t="s">
        <v>376</v>
      </c>
      <c r="B156" s="58">
        <v>0</v>
      </c>
      <c r="C156" s="58">
        <v>0</v>
      </c>
      <c r="D156" s="58">
        <f t="shared" si="25"/>
        <v>0</v>
      </c>
      <c r="E156" s="58">
        <v>0</v>
      </c>
      <c r="F156" s="58">
        <v>0</v>
      </c>
      <c r="G156" s="58">
        <f t="shared" si="26"/>
        <v>0</v>
      </c>
    </row>
    <row r="157" spans="1:7" x14ac:dyDescent="0.35">
      <c r="A157" s="68" t="s">
        <v>377</v>
      </c>
      <c r="B157" s="58">
        <v>0</v>
      </c>
      <c r="C157" s="58">
        <v>0</v>
      </c>
      <c r="D157" s="58">
        <f t="shared" si="25"/>
        <v>0</v>
      </c>
      <c r="E157" s="58">
        <v>0</v>
      </c>
      <c r="F157" s="58">
        <v>0</v>
      </c>
      <c r="G157" s="58">
        <f t="shared" si="26"/>
        <v>0</v>
      </c>
    </row>
    <row r="158" spans="1:7" x14ac:dyDescent="0.35">
      <c r="A158" s="71"/>
      <c r="B158" s="72"/>
      <c r="C158" s="72"/>
      <c r="D158" s="72"/>
      <c r="E158" s="72"/>
      <c r="F158" s="72"/>
      <c r="G158" s="72"/>
    </row>
    <row r="159" spans="1:7" x14ac:dyDescent="0.35">
      <c r="A159" s="28" t="s">
        <v>379</v>
      </c>
      <c r="B159" s="73">
        <f t="shared" ref="B159:G159" si="27">B9+B84</f>
        <v>100677572</v>
      </c>
      <c r="C159" s="73">
        <f t="shared" si="27"/>
        <v>29514116</v>
      </c>
      <c r="D159" s="73">
        <f t="shared" si="27"/>
        <v>130191688</v>
      </c>
      <c r="E159" s="73">
        <f t="shared" si="27"/>
        <v>84459384.360000014</v>
      </c>
      <c r="F159" s="73">
        <f t="shared" si="27"/>
        <v>81656655.570000008</v>
      </c>
      <c r="G159" s="73">
        <f t="shared" si="27"/>
        <v>45732303.640000001</v>
      </c>
    </row>
    <row r="160" spans="1:7" x14ac:dyDescent="0.35">
      <c r="A160" s="49"/>
      <c r="B160" s="48"/>
      <c r="C160" s="48"/>
      <c r="D160" s="48"/>
      <c r="E160" s="48"/>
      <c r="F160" s="48"/>
      <c r="G160" s="48"/>
    </row>
  </sheetData>
  <protectedRanges>
    <protectedRange sqref="B9:G9" name="Rango1_2_1"/>
    <protectedRange sqref="B84:G84" name="Rango1_2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0"/>
  <sheetViews>
    <sheetView showGridLines="0" zoomScale="75" zoomScaleNormal="75" workbookViewId="0">
      <selection activeCell="I28" sqref="I28"/>
    </sheetView>
  </sheetViews>
  <sheetFormatPr baseColWidth="10" defaultColWidth="11" defaultRowHeight="14.5" x14ac:dyDescent="0.35"/>
  <cols>
    <col min="1" max="1" width="47.81640625" bestFit="1" customWidth="1"/>
    <col min="2" max="2" width="22.26953125" bestFit="1" customWidth="1"/>
    <col min="3" max="3" width="19.81640625" bestFit="1" customWidth="1"/>
    <col min="4" max="6" width="22.26953125" bestFit="1" customWidth="1"/>
    <col min="7" max="7" width="19.81640625" bestFit="1" customWidth="1"/>
  </cols>
  <sheetData>
    <row r="1" spans="1:7" ht="35.5" customHeight="1" x14ac:dyDescent="0.35">
      <c r="A1" s="147" t="s">
        <v>380</v>
      </c>
      <c r="B1" s="148"/>
      <c r="C1" s="148"/>
      <c r="D1" s="148"/>
      <c r="E1" s="148"/>
      <c r="F1" s="148"/>
      <c r="G1" s="149"/>
    </row>
    <row r="2" spans="1:7" ht="15" customHeight="1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4"/>
    </row>
    <row r="3" spans="1:7" ht="15" customHeight="1" x14ac:dyDescent="0.35">
      <c r="A3" s="135" t="s">
        <v>297</v>
      </c>
      <c r="B3" s="136"/>
      <c r="C3" s="136"/>
      <c r="D3" s="136"/>
      <c r="E3" s="136"/>
      <c r="F3" s="136"/>
      <c r="G3" s="137"/>
    </row>
    <row r="4" spans="1:7" ht="15" customHeight="1" x14ac:dyDescent="0.35">
      <c r="A4" s="124" t="s">
        <v>381</v>
      </c>
      <c r="B4" s="125"/>
      <c r="C4" s="125"/>
      <c r="D4" s="125"/>
      <c r="E4" s="125"/>
      <c r="F4" s="125"/>
      <c r="G4" s="126"/>
    </row>
    <row r="5" spans="1:7" ht="15" customHeight="1" x14ac:dyDescent="0.35">
      <c r="A5" s="135" t="str">
        <f>'Formato 3'!A4</f>
        <v>Del 1 de enero al 30 de septiembre de 2026</v>
      </c>
      <c r="B5" s="136"/>
      <c r="C5" s="136"/>
      <c r="D5" s="136"/>
      <c r="E5" s="136"/>
      <c r="F5" s="136"/>
      <c r="G5" s="137"/>
    </row>
    <row r="6" spans="1:7" x14ac:dyDescent="0.35">
      <c r="A6" s="138" t="s">
        <v>2</v>
      </c>
      <c r="B6" s="139"/>
      <c r="C6" s="139"/>
      <c r="D6" s="139"/>
      <c r="E6" s="139"/>
      <c r="F6" s="139"/>
      <c r="G6" s="140"/>
    </row>
    <row r="7" spans="1:7" ht="15" customHeight="1" x14ac:dyDescent="0.35">
      <c r="A7" s="142" t="s">
        <v>5</v>
      </c>
      <c r="B7" s="144" t="s">
        <v>299</v>
      </c>
      <c r="C7" s="144"/>
      <c r="D7" s="144"/>
      <c r="E7" s="144"/>
      <c r="F7" s="144"/>
      <c r="G7" s="146" t="s">
        <v>300</v>
      </c>
    </row>
    <row r="8" spans="1:7" ht="29" x14ac:dyDescent="0.35">
      <c r="A8" s="143"/>
      <c r="B8" s="24" t="s">
        <v>205</v>
      </c>
      <c r="C8" s="7" t="s">
        <v>231</v>
      </c>
      <c r="D8" s="24" t="s">
        <v>232</v>
      </c>
      <c r="E8" s="24" t="s">
        <v>190</v>
      </c>
      <c r="F8" s="24" t="s">
        <v>206</v>
      </c>
      <c r="G8" s="145"/>
    </row>
    <row r="9" spans="1:7" ht="15.75" customHeight="1" x14ac:dyDescent="0.35">
      <c r="A9" s="25" t="s">
        <v>382</v>
      </c>
      <c r="B9" s="29">
        <f>SUM(B10:B17)</f>
        <v>100677572</v>
      </c>
      <c r="C9" s="29">
        <f>SUM(C10:C17)</f>
        <v>29514116</v>
      </c>
      <c r="D9" s="29">
        <f t="shared" ref="D9:G9" si="0">SUM(D10:D17)</f>
        <v>130191688.00000001</v>
      </c>
      <c r="E9" s="29">
        <f t="shared" si="0"/>
        <v>84459384.359999999</v>
      </c>
      <c r="F9" s="29">
        <f t="shared" si="0"/>
        <v>81656655.569999993</v>
      </c>
      <c r="G9" s="29">
        <f t="shared" si="0"/>
        <v>45732303.640000008</v>
      </c>
    </row>
    <row r="10" spans="1:7" x14ac:dyDescent="0.35">
      <c r="A10" t="s">
        <v>555</v>
      </c>
      <c r="B10" s="58">
        <v>4246123</v>
      </c>
      <c r="C10" s="58">
        <v>-9817.1299999999992</v>
      </c>
      <c r="D10" s="58">
        <f>+B10+C10</f>
        <v>4236305.87</v>
      </c>
      <c r="E10" s="58">
        <v>2255082.2999999998</v>
      </c>
      <c r="F10" s="58">
        <v>2231914.83</v>
      </c>
      <c r="G10" s="58">
        <f>+D10-E10</f>
        <v>1981223.5700000003</v>
      </c>
    </row>
    <row r="11" spans="1:7" x14ac:dyDescent="0.35">
      <c r="A11" t="s">
        <v>556</v>
      </c>
      <c r="B11" s="58">
        <v>9639546</v>
      </c>
      <c r="C11" s="58">
        <v>1008045.17</v>
      </c>
      <c r="D11" s="58">
        <f t="shared" ref="D11:D17" si="1">+B11+C11</f>
        <v>10647591.17</v>
      </c>
      <c r="E11" s="58">
        <v>5117486.37</v>
      </c>
      <c r="F11" s="58">
        <v>5071760.07</v>
      </c>
      <c r="G11" s="58">
        <f t="shared" ref="G11:G17" si="2">+D11-E11</f>
        <v>5530104.7999999998</v>
      </c>
    </row>
    <row r="12" spans="1:7" x14ac:dyDescent="0.35">
      <c r="A12" t="s">
        <v>557</v>
      </c>
      <c r="B12" s="58">
        <v>6713278</v>
      </c>
      <c r="C12" s="58">
        <v>-39738.089999999997</v>
      </c>
      <c r="D12" s="58">
        <f t="shared" si="1"/>
        <v>6673539.9100000001</v>
      </c>
      <c r="E12" s="58">
        <v>4239516.97</v>
      </c>
      <c r="F12" s="58">
        <v>4136156.68</v>
      </c>
      <c r="G12" s="58">
        <f t="shared" si="2"/>
        <v>2434022.9400000004</v>
      </c>
    </row>
    <row r="13" spans="1:7" x14ac:dyDescent="0.35">
      <c r="A13" t="s">
        <v>558</v>
      </c>
      <c r="B13" s="58">
        <v>21813455</v>
      </c>
      <c r="C13" s="58">
        <v>13059933.220000001</v>
      </c>
      <c r="D13" s="58">
        <f t="shared" si="1"/>
        <v>34873388.219999999</v>
      </c>
      <c r="E13" s="58">
        <v>26480327.719999999</v>
      </c>
      <c r="F13" s="58">
        <v>26279992.289999999</v>
      </c>
      <c r="G13" s="58">
        <f t="shared" si="2"/>
        <v>8393060.5</v>
      </c>
    </row>
    <row r="14" spans="1:7" x14ac:dyDescent="0.35">
      <c r="A14" t="s">
        <v>559</v>
      </c>
      <c r="B14" s="58">
        <v>12555181</v>
      </c>
      <c r="C14" s="58">
        <v>2358002.31</v>
      </c>
      <c r="D14" s="58">
        <f t="shared" si="1"/>
        <v>14913183.310000001</v>
      </c>
      <c r="E14" s="58">
        <v>9203910.0099999998</v>
      </c>
      <c r="F14" s="58">
        <v>8784305</v>
      </c>
      <c r="G14" s="58">
        <f t="shared" si="2"/>
        <v>5709273.3000000007</v>
      </c>
    </row>
    <row r="15" spans="1:7" x14ac:dyDescent="0.35">
      <c r="A15" t="s">
        <v>560</v>
      </c>
      <c r="B15" s="58">
        <v>7515059</v>
      </c>
      <c r="C15" s="58">
        <v>8209305.7000000002</v>
      </c>
      <c r="D15" s="58">
        <f t="shared" si="1"/>
        <v>15724364.699999999</v>
      </c>
      <c r="E15" s="58">
        <v>9046950.8599999994</v>
      </c>
      <c r="F15" s="58">
        <v>8193360.8399999999</v>
      </c>
      <c r="G15" s="58">
        <f t="shared" si="2"/>
        <v>6677413.8399999999</v>
      </c>
    </row>
    <row r="16" spans="1:7" x14ac:dyDescent="0.35">
      <c r="A16" t="s">
        <v>561</v>
      </c>
      <c r="B16" s="58">
        <v>16424445</v>
      </c>
      <c r="C16" s="58">
        <v>1721346.46</v>
      </c>
      <c r="D16" s="58">
        <f t="shared" si="1"/>
        <v>18145791.460000001</v>
      </c>
      <c r="E16" s="58">
        <v>11988326.939999999</v>
      </c>
      <c r="F16" s="58">
        <v>11679497.890000001</v>
      </c>
      <c r="G16" s="58">
        <f t="shared" si="2"/>
        <v>6157464.5200000014</v>
      </c>
    </row>
    <row r="17" spans="1:7" x14ac:dyDescent="0.35">
      <c r="A17" t="s">
        <v>562</v>
      </c>
      <c r="B17" s="58">
        <v>21770485</v>
      </c>
      <c r="C17" s="58">
        <v>3207038.36</v>
      </c>
      <c r="D17" s="58">
        <f t="shared" si="1"/>
        <v>24977523.359999999</v>
      </c>
      <c r="E17" s="58">
        <v>16127783.189999999</v>
      </c>
      <c r="F17" s="58">
        <v>15279667.970000001</v>
      </c>
      <c r="G17" s="58">
        <f t="shared" si="2"/>
        <v>8849740.1699999999</v>
      </c>
    </row>
    <row r="18" spans="1:7" x14ac:dyDescent="0.35">
      <c r="A18" s="30" t="s">
        <v>151</v>
      </c>
      <c r="B18" s="43"/>
      <c r="C18" s="43"/>
      <c r="D18" s="43"/>
      <c r="E18" s="43"/>
      <c r="F18" s="43"/>
      <c r="G18" s="43"/>
    </row>
    <row r="19" spans="1:7" x14ac:dyDescent="0.35">
      <c r="A19" s="3" t="s">
        <v>391</v>
      </c>
      <c r="B19" s="4">
        <f>SUM(B20:B27)</f>
        <v>0</v>
      </c>
      <c r="C19" s="4">
        <f t="shared" ref="C19:G19" si="3">SUM(C20:C27)</f>
        <v>0</v>
      </c>
      <c r="D19" s="4">
        <f t="shared" si="3"/>
        <v>0</v>
      </c>
      <c r="E19" s="4">
        <f t="shared" si="3"/>
        <v>0</v>
      </c>
      <c r="F19" s="4">
        <f t="shared" si="3"/>
        <v>0</v>
      </c>
      <c r="G19" s="4">
        <f t="shared" si="3"/>
        <v>0</v>
      </c>
    </row>
    <row r="20" spans="1:7" x14ac:dyDescent="0.35">
      <c r="A20" s="55" t="s">
        <v>383</v>
      </c>
      <c r="B20" s="58">
        <v>0</v>
      </c>
      <c r="C20" s="58">
        <v>0</v>
      </c>
      <c r="D20" s="58">
        <f t="shared" ref="D20:D27" si="4">+B20+C20</f>
        <v>0</v>
      </c>
      <c r="E20" s="58">
        <v>0</v>
      </c>
      <c r="F20" s="58">
        <v>0</v>
      </c>
      <c r="G20" s="58">
        <f>+D20-E20</f>
        <v>0</v>
      </c>
    </row>
    <row r="21" spans="1:7" x14ac:dyDescent="0.35">
      <c r="A21" s="55" t="s">
        <v>384</v>
      </c>
      <c r="B21" s="58">
        <v>0</v>
      </c>
      <c r="C21" s="58">
        <v>0</v>
      </c>
      <c r="D21" s="58">
        <f t="shared" si="4"/>
        <v>0</v>
      </c>
      <c r="E21" s="58">
        <v>0</v>
      </c>
      <c r="F21" s="58">
        <v>0</v>
      </c>
      <c r="G21" s="58">
        <f t="shared" ref="G21:G27" si="5">+D21-E21</f>
        <v>0</v>
      </c>
    </row>
    <row r="22" spans="1:7" x14ac:dyDescent="0.35">
      <c r="A22" s="55" t="s">
        <v>385</v>
      </c>
      <c r="B22" s="58">
        <v>0</v>
      </c>
      <c r="C22" s="58">
        <v>0</v>
      </c>
      <c r="D22" s="58">
        <f t="shared" si="4"/>
        <v>0</v>
      </c>
      <c r="E22" s="58">
        <v>0</v>
      </c>
      <c r="F22" s="58">
        <v>0</v>
      </c>
      <c r="G22" s="58">
        <f t="shared" si="5"/>
        <v>0</v>
      </c>
    </row>
    <row r="23" spans="1:7" x14ac:dyDescent="0.35">
      <c r="A23" s="55" t="s">
        <v>386</v>
      </c>
      <c r="B23" s="58">
        <v>0</v>
      </c>
      <c r="C23" s="58">
        <v>0</v>
      </c>
      <c r="D23" s="58">
        <f t="shared" si="4"/>
        <v>0</v>
      </c>
      <c r="E23" s="58">
        <v>0</v>
      </c>
      <c r="F23" s="58">
        <v>0</v>
      </c>
      <c r="G23" s="58">
        <f t="shared" si="5"/>
        <v>0</v>
      </c>
    </row>
    <row r="24" spans="1:7" x14ac:dyDescent="0.35">
      <c r="A24" s="55" t="s">
        <v>387</v>
      </c>
      <c r="B24" s="58">
        <v>0</v>
      </c>
      <c r="C24" s="58">
        <v>0</v>
      </c>
      <c r="D24" s="58">
        <f t="shared" si="4"/>
        <v>0</v>
      </c>
      <c r="E24" s="58">
        <v>0</v>
      </c>
      <c r="F24" s="58">
        <v>0</v>
      </c>
      <c r="G24" s="58">
        <f t="shared" si="5"/>
        <v>0</v>
      </c>
    </row>
    <row r="25" spans="1:7" x14ac:dyDescent="0.35">
      <c r="A25" s="55" t="s">
        <v>388</v>
      </c>
      <c r="B25" s="58">
        <v>0</v>
      </c>
      <c r="C25" s="58">
        <v>0</v>
      </c>
      <c r="D25" s="58">
        <f t="shared" si="4"/>
        <v>0</v>
      </c>
      <c r="E25" s="58">
        <v>0</v>
      </c>
      <c r="F25" s="58">
        <v>0</v>
      </c>
      <c r="G25" s="58">
        <f t="shared" si="5"/>
        <v>0</v>
      </c>
    </row>
    <row r="26" spans="1:7" x14ac:dyDescent="0.35">
      <c r="A26" s="55" t="s">
        <v>389</v>
      </c>
      <c r="B26" s="58">
        <v>0</v>
      </c>
      <c r="C26" s="58">
        <v>0</v>
      </c>
      <c r="D26" s="58">
        <f t="shared" si="4"/>
        <v>0</v>
      </c>
      <c r="E26" s="58">
        <v>0</v>
      </c>
      <c r="F26" s="58">
        <v>0</v>
      </c>
      <c r="G26" s="58">
        <f t="shared" si="5"/>
        <v>0</v>
      </c>
    </row>
    <row r="27" spans="1:7" x14ac:dyDescent="0.35">
      <c r="A27" s="55" t="s">
        <v>390</v>
      </c>
      <c r="B27" s="58">
        <v>0</v>
      </c>
      <c r="C27" s="58">
        <v>0</v>
      </c>
      <c r="D27" s="58">
        <f t="shared" si="4"/>
        <v>0</v>
      </c>
      <c r="E27" s="58">
        <v>0</v>
      </c>
      <c r="F27" s="58">
        <v>0</v>
      </c>
      <c r="G27" s="58">
        <f t="shared" si="5"/>
        <v>0</v>
      </c>
    </row>
    <row r="28" spans="1:7" x14ac:dyDescent="0.35">
      <c r="A28" s="30" t="s">
        <v>151</v>
      </c>
      <c r="B28" s="43"/>
      <c r="C28" s="43"/>
      <c r="D28" s="43"/>
      <c r="E28" s="43"/>
      <c r="F28" s="43"/>
      <c r="G28" s="43"/>
    </row>
    <row r="29" spans="1:7" x14ac:dyDescent="0.35">
      <c r="A29" s="3" t="s">
        <v>379</v>
      </c>
      <c r="B29" s="4">
        <f>+B9+B19</f>
        <v>100677572</v>
      </c>
      <c r="C29" s="4">
        <f t="shared" ref="C29:G29" si="6">+C9+C19</f>
        <v>29514116</v>
      </c>
      <c r="D29" s="4">
        <f t="shared" si="6"/>
        <v>130191688.00000001</v>
      </c>
      <c r="E29" s="4">
        <f t="shared" si="6"/>
        <v>84459384.359999999</v>
      </c>
      <c r="F29" s="4">
        <f t="shared" si="6"/>
        <v>81656655.569999993</v>
      </c>
      <c r="G29" s="4">
        <f t="shared" si="6"/>
        <v>45732303.640000008</v>
      </c>
    </row>
    <row r="30" spans="1:7" x14ac:dyDescent="0.35">
      <c r="A30" s="49"/>
      <c r="B30" s="49"/>
      <c r="C30" s="49"/>
      <c r="D30" s="49"/>
      <c r="E30" s="49"/>
      <c r="F30" s="49"/>
      <c r="G30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9:G9 B18:G1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zoomScale="75" zoomScaleNormal="75" workbookViewId="0">
      <selection activeCell="G77" sqref="G77"/>
    </sheetView>
  </sheetViews>
  <sheetFormatPr baseColWidth="10" defaultColWidth="11" defaultRowHeight="14.5" x14ac:dyDescent="0.35"/>
  <cols>
    <col min="1" max="1" width="82.81640625" customWidth="1"/>
    <col min="2" max="2" width="22.26953125" bestFit="1" customWidth="1"/>
    <col min="3" max="3" width="18.26953125" customWidth="1"/>
    <col min="4" max="6" width="22.26953125" bestFit="1" customWidth="1"/>
    <col min="7" max="7" width="19.81640625" bestFit="1" customWidth="1"/>
  </cols>
  <sheetData>
    <row r="1" spans="1:7" ht="35.5" customHeight="1" x14ac:dyDescent="0.35">
      <c r="A1" s="150" t="s">
        <v>392</v>
      </c>
      <c r="B1" s="151"/>
      <c r="C1" s="151"/>
      <c r="D1" s="151"/>
      <c r="E1" s="151"/>
      <c r="F1" s="151"/>
      <c r="G1" s="151"/>
    </row>
    <row r="2" spans="1:7" x14ac:dyDescent="0.35">
      <c r="A2" s="93" t="str">
        <f>'Formato 1'!A2</f>
        <v>INSTITUTO CULTURAL DE LEÓN</v>
      </c>
      <c r="B2" s="94"/>
      <c r="C2" s="94"/>
      <c r="D2" s="94"/>
      <c r="E2" s="94"/>
      <c r="F2" s="94"/>
      <c r="G2" s="95"/>
    </row>
    <row r="3" spans="1:7" x14ac:dyDescent="0.35">
      <c r="A3" s="96" t="s">
        <v>297</v>
      </c>
      <c r="B3" s="97"/>
      <c r="C3" s="97"/>
      <c r="D3" s="97"/>
      <c r="E3" s="97"/>
      <c r="F3" s="97"/>
      <c r="G3" s="98"/>
    </row>
    <row r="4" spans="1:7" x14ac:dyDescent="0.35">
      <c r="A4" s="96" t="s">
        <v>393</v>
      </c>
      <c r="B4" s="97"/>
      <c r="C4" s="97"/>
      <c r="D4" s="97"/>
      <c r="E4" s="97"/>
      <c r="F4" s="97"/>
      <c r="G4" s="98"/>
    </row>
    <row r="5" spans="1:7" x14ac:dyDescent="0.3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35">
      <c r="A6" s="99" t="s">
        <v>2</v>
      </c>
      <c r="B6" s="100"/>
      <c r="C6" s="100"/>
      <c r="D6" s="100"/>
      <c r="E6" s="100"/>
      <c r="F6" s="100"/>
      <c r="G6" s="101"/>
    </row>
    <row r="7" spans="1:7" ht="15.75" customHeight="1" x14ac:dyDescent="0.35">
      <c r="A7" s="142" t="s">
        <v>5</v>
      </c>
      <c r="B7" s="138" t="s">
        <v>299</v>
      </c>
      <c r="C7" s="139"/>
      <c r="D7" s="139"/>
      <c r="E7" s="139"/>
      <c r="F7" s="140"/>
      <c r="G7" s="146" t="s">
        <v>300</v>
      </c>
    </row>
    <row r="8" spans="1:7" ht="29" x14ac:dyDescent="0.35">
      <c r="A8" s="143"/>
      <c r="B8" s="24" t="s">
        <v>205</v>
      </c>
      <c r="C8" s="7" t="s">
        <v>394</v>
      </c>
      <c r="D8" s="24" t="s">
        <v>302</v>
      </c>
      <c r="E8" s="24" t="s">
        <v>190</v>
      </c>
      <c r="F8" s="31" t="s">
        <v>206</v>
      </c>
      <c r="G8" s="145"/>
    </row>
    <row r="9" spans="1:7" ht="16.5" customHeight="1" x14ac:dyDescent="0.35">
      <c r="A9" s="25" t="s">
        <v>395</v>
      </c>
      <c r="B9" s="29">
        <f>SUM(B10,B19,B27,B37)</f>
        <v>100677572</v>
      </c>
      <c r="C9" s="29">
        <f t="shared" ref="C9:G9" si="0">SUM(C10,C19,C27,C37)</f>
        <v>29514116</v>
      </c>
      <c r="D9" s="29">
        <f t="shared" si="0"/>
        <v>130191688</v>
      </c>
      <c r="E9" s="29">
        <f t="shared" si="0"/>
        <v>84459384.360000014</v>
      </c>
      <c r="F9" s="29">
        <f t="shared" si="0"/>
        <v>81656655.569999993</v>
      </c>
      <c r="G9" s="29">
        <f t="shared" si="0"/>
        <v>45732303.639999986</v>
      </c>
    </row>
    <row r="10" spans="1:7" ht="15" customHeight="1" x14ac:dyDescent="0.35">
      <c r="A10" s="51" t="s">
        <v>396</v>
      </c>
      <c r="B10" s="41">
        <f>SUM(B11:B18)</f>
        <v>0</v>
      </c>
      <c r="C10" s="41">
        <f t="shared" ref="C10:G10" si="1">SUM(C11:C18)</f>
        <v>0</v>
      </c>
      <c r="D10" s="41">
        <f t="shared" si="1"/>
        <v>0</v>
      </c>
      <c r="E10" s="41">
        <f t="shared" si="1"/>
        <v>0</v>
      </c>
      <c r="F10" s="41">
        <f t="shared" si="1"/>
        <v>0</v>
      </c>
      <c r="G10" s="41">
        <f t="shared" si="1"/>
        <v>0</v>
      </c>
    </row>
    <row r="11" spans="1:7" x14ac:dyDescent="0.35">
      <c r="A11" s="60" t="s">
        <v>397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35">
      <c r="A12" s="60" t="s">
        <v>398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35">
      <c r="A13" s="60" t="s">
        <v>399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35">
      <c r="A14" s="60" t="s">
        <v>400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35">
      <c r="A15" s="60" t="s">
        <v>401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x14ac:dyDescent="0.35">
      <c r="A16" s="60" t="s">
        <v>402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35">
      <c r="A17" s="60" t="s">
        <v>403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35">
      <c r="A18" s="60" t="s">
        <v>404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35">
      <c r="A19" s="51" t="s">
        <v>405</v>
      </c>
      <c r="B19" s="41">
        <f>SUM(B20:B26)</f>
        <v>100677572</v>
      </c>
      <c r="C19" s="41">
        <f t="shared" ref="C19:G19" si="2">SUM(C20:C26)</f>
        <v>29514116</v>
      </c>
      <c r="D19" s="41">
        <f t="shared" si="2"/>
        <v>130191688</v>
      </c>
      <c r="E19" s="41">
        <f t="shared" si="2"/>
        <v>84459384.360000014</v>
      </c>
      <c r="F19" s="41">
        <f t="shared" si="2"/>
        <v>81656655.569999993</v>
      </c>
      <c r="G19" s="41">
        <f t="shared" si="2"/>
        <v>45732303.639999986</v>
      </c>
    </row>
    <row r="20" spans="1:7" x14ac:dyDescent="0.35">
      <c r="A20" s="60" t="s">
        <v>406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35">
      <c r="A21" s="60" t="s">
        <v>407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35">
      <c r="A22" s="60" t="s">
        <v>408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35">
      <c r="A23" s="60" t="s">
        <v>409</v>
      </c>
      <c r="B23" s="41">
        <v>100677572</v>
      </c>
      <c r="C23" s="41">
        <v>29514116</v>
      </c>
      <c r="D23" s="41">
        <f>+B23+C23</f>
        <v>130191688</v>
      </c>
      <c r="E23" s="41">
        <v>84459384.360000014</v>
      </c>
      <c r="F23" s="41">
        <v>81656655.569999993</v>
      </c>
      <c r="G23" s="41">
        <f>+D23-E23</f>
        <v>45732303.639999986</v>
      </c>
    </row>
    <row r="24" spans="1:7" x14ac:dyDescent="0.35">
      <c r="A24" s="60" t="s">
        <v>410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x14ac:dyDescent="0.35">
      <c r="A25" s="60" t="s">
        <v>411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x14ac:dyDescent="0.35">
      <c r="A26" s="60" t="s">
        <v>412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x14ac:dyDescent="0.35">
      <c r="A27" s="51" t="s">
        <v>413</v>
      </c>
      <c r="B27" s="41">
        <f>SUM(B28:B36)</f>
        <v>0</v>
      </c>
      <c r="C27" s="41">
        <f t="shared" ref="C27:G27" si="3">SUM(C28:C36)</f>
        <v>0</v>
      </c>
      <c r="D27" s="41">
        <f t="shared" si="3"/>
        <v>0</v>
      </c>
      <c r="E27" s="41">
        <f t="shared" si="3"/>
        <v>0</v>
      </c>
      <c r="F27" s="41">
        <f t="shared" si="3"/>
        <v>0</v>
      </c>
      <c r="G27" s="41">
        <f t="shared" si="3"/>
        <v>0</v>
      </c>
    </row>
    <row r="28" spans="1:7" x14ac:dyDescent="0.35">
      <c r="A28" s="63" t="s">
        <v>414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</row>
    <row r="29" spans="1:7" x14ac:dyDescent="0.35">
      <c r="A29" s="60" t="s">
        <v>415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</row>
    <row r="30" spans="1:7" x14ac:dyDescent="0.35">
      <c r="A30" s="60" t="s">
        <v>416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35">
      <c r="A31" s="60" t="s">
        <v>417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x14ac:dyDescent="0.35">
      <c r="A32" s="60" t="s">
        <v>418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</row>
    <row r="33" spans="1:7" ht="14.5" customHeight="1" x14ac:dyDescent="0.35">
      <c r="A33" s="60" t="s">
        <v>419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</row>
    <row r="34" spans="1:7" ht="14.5" customHeight="1" x14ac:dyDescent="0.35">
      <c r="A34" s="60" t="s">
        <v>420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</row>
    <row r="35" spans="1:7" ht="14.5" customHeight="1" x14ac:dyDescent="0.35">
      <c r="A35" s="60" t="s">
        <v>421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ht="14.5" customHeight="1" x14ac:dyDescent="0.35">
      <c r="A36" s="60" t="s">
        <v>422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</row>
    <row r="37" spans="1:7" ht="14.5" customHeight="1" x14ac:dyDescent="0.35">
      <c r="A37" s="52" t="s">
        <v>423</v>
      </c>
      <c r="B37" s="41">
        <f>SUM(B38:B41)</f>
        <v>0</v>
      </c>
      <c r="C37" s="41">
        <f t="shared" ref="C37:G37" si="4">SUM(C38:C41)</f>
        <v>0</v>
      </c>
      <c r="D37" s="41">
        <f t="shared" si="4"/>
        <v>0</v>
      </c>
      <c r="E37" s="41">
        <f t="shared" si="4"/>
        <v>0</v>
      </c>
      <c r="F37" s="41">
        <f t="shared" si="4"/>
        <v>0</v>
      </c>
      <c r="G37" s="41">
        <f t="shared" si="4"/>
        <v>0</v>
      </c>
    </row>
    <row r="38" spans="1:7" x14ac:dyDescent="0.35">
      <c r="A38" s="63" t="s">
        <v>424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</row>
    <row r="39" spans="1:7" ht="29" x14ac:dyDescent="0.35">
      <c r="A39" s="63" t="s">
        <v>425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</row>
    <row r="40" spans="1:7" x14ac:dyDescent="0.35">
      <c r="A40" s="63" t="s">
        <v>426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</row>
    <row r="41" spans="1:7" x14ac:dyDescent="0.35">
      <c r="A41" s="63" t="s">
        <v>427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</row>
    <row r="42" spans="1:7" x14ac:dyDescent="0.35">
      <c r="A42" s="63"/>
      <c r="B42" s="47"/>
      <c r="C42" s="47"/>
      <c r="D42" s="47"/>
      <c r="E42" s="47"/>
      <c r="F42" s="47"/>
      <c r="G42" s="47"/>
    </row>
    <row r="43" spans="1:7" x14ac:dyDescent="0.35">
      <c r="A43" s="3" t="s">
        <v>428</v>
      </c>
      <c r="B43" s="4">
        <f>SUM(B44,B53,B61,B71)</f>
        <v>0</v>
      </c>
      <c r="C43" s="4">
        <f t="shared" ref="C43:G43" si="5">SUM(C44,C53,C61,C71)</f>
        <v>0</v>
      </c>
      <c r="D43" s="4">
        <f t="shared" si="5"/>
        <v>0</v>
      </c>
      <c r="E43" s="4">
        <f t="shared" si="5"/>
        <v>0</v>
      </c>
      <c r="F43" s="4">
        <f t="shared" si="5"/>
        <v>0</v>
      </c>
      <c r="G43" s="4">
        <f t="shared" si="5"/>
        <v>0</v>
      </c>
    </row>
    <row r="44" spans="1:7" x14ac:dyDescent="0.35">
      <c r="A44" s="51" t="s">
        <v>396</v>
      </c>
      <c r="B44" s="41">
        <f>SUM(B45:B52)</f>
        <v>0</v>
      </c>
      <c r="C44" s="41">
        <f t="shared" ref="C44:G44" si="6">SUM(C45:C52)</f>
        <v>0</v>
      </c>
      <c r="D44" s="41">
        <f t="shared" si="6"/>
        <v>0</v>
      </c>
      <c r="E44" s="41">
        <f t="shared" si="6"/>
        <v>0</v>
      </c>
      <c r="F44" s="41">
        <f t="shared" si="6"/>
        <v>0</v>
      </c>
      <c r="G44" s="41">
        <f t="shared" si="6"/>
        <v>0</v>
      </c>
    </row>
    <row r="45" spans="1:7" x14ac:dyDescent="0.35">
      <c r="A45" s="63" t="s">
        <v>397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</row>
    <row r="46" spans="1:7" x14ac:dyDescent="0.35">
      <c r="A46" s="63" t="s">
        <v>398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</row>
    <row r="47" spans="1:7" x14ac:dyDescent="0.35">
      <c r="A47" s="63" t="s">
        <v>399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</row>
    <row r="48" spans="1:7" x14ac:dyDescent="0.35">
      <c r="A48" s="63" t="s">
        <v>400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</row>
    <row r="49" spans="1:7" x14ac:dyDescent="0.35">
      <c r="A49" s="63" t="s">
        <v>401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</row>
    <row r="50" spans="1:7" x14ac:dyDescent="0.35">
      <c r="A50" s="63" t="s">
        <v>402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</row>
    <row r="51" spans="1:7" x14ac:dyDescent="0.35">
      <c r="A51" s="63" t="s">
        <v>403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</row>
    <row r="52" spans="1:7" x14ac:dyDescent="0.35">
      <c r="A52" s="63" t="s">
        <v>404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</row>
    <row r="53" spans="1:7" x14ac:dyDescent="0.35">
      <c r="A53" s="51" t="s">
        <v>405</v>
      </c>
      <c r="B53" s="41">
        <f>SUM(B54:B60)</f>
        <v>0</v>
      </c>
      <c r="C53" s="41">
        <f t="shared" ref="C53:G53" si="7">SUM(C54:C60)</f>
        <v>0</v>
      </c>
      <c r="D53" s="41">
        <f t="shared" si="7"/>
        <v>0</v>
      </c>
      <c r="E53" s="41">
        <f t="shared" si="7"/>
        <v>0</v>
      </c>
      <c r="F53" s="41">
        <f t="shared" si="7"/>
        <v>0</v>
      </c>
      <c r="G53" s="41">
        <f t="shared" si="7"/>
        <v>0</v>
      </c>
    </row>
    <row r="54" spans="1:7" x14ac:dyDescent="0.35">
      <c r="A54" s="63" t="s">
        <v>406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</row>
    <row r="55" spans="1:7" x14ac:dyDescent="0.35">
      <c r="A55" s="63" t="s">
        <v>407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</row>
    <row r="56" spans="1:7" x14ac:dyDescent="0.35">
      <c r="A56" s="63" t="s">
        <v>408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35">
      <c r="A57" s="64" t="s">
        <v>409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35">
      <c r="A58" s="63" t="s">
        <v>410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35">
      <c r="A59" s="63" t="s">
        <v>411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35">
      <c r="A60" s="63" t="s">
        <v>412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35">
      <c r="A61" s="51" t="s">
        <v>413</v>
      </c>
      <c r="B61" s="41">
        <f>SUM(B62:B70)</f>
        <v>0</v>
      </c>
      <c r="C61" s="41">
        <f t="shared" ref="C61:G61" si="8">SUM(C62:C70)</f>
        <v>0</v>
      </c>
      <c r="D61" s="41">
        <f t="shared" si="8"/>
        <v>0</v>
      </c>
      <c r="E61" s="41">
        <f t="shared" si="8"/>
        <v>0</v>
      </c>
      <c r="F61" s="41">
        <f t="shared" si="8"/>
        <v>0</v>
      </c>
      <c r="G61" s="41">
        <f t="shared" si="8"/>
        <v>0</v>
      </c>
    </row>
    <row r="62" spans="1:7" x14ac:dyDescent="0.35">
      <c r="A62" s="63" t="s">
        <v>414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35">
      <c r="A63" s="63" t="s">
        <v>415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35">
      <c r="A64" s="63" t="s">
        <v>416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</row>
    <row r="65" spans="1:7" x14ac:dyDescent="0.35">
      <c r="A65" s="63" t="s">
        <v>417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35">
      <c r="A66" s="63" t="s">
        <v>418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</row>
    <row r="67" spans="1:7" x14ac:dyDescent="0.35">
      <c r="A67" s="63" t="s">
        <v>419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</row>
    <row r="68" spans="1:7" x14ac:dyDescent="0.35">
      <c r="A68" s="63" t="s">
        <v>420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35">
      <c r="A69" s="63" t="s">
        <v>421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</row>
    <row r="70" spans="1:7" x14ac:dyDescent="0.35">
      <c r="A70" s="63" t="s">
        <v>422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1:7" x14ac:dyDescent="0.35">
      <c r="A71" s="52" t="s">
        <v>423</v>
      </c>
      <c r="B71" s="41">
        <f>SUM(B72:B75)</f>
        <v>0</v>
      </c>
      <c r="C71" s="41">
        <f t="shared" ref="C71:G71" si="9">SUM(C72:C75)</f>
        <v>0</v>
      </c>
      <c r="D71" s="41">
        <f t="shared" si="9"/>
        <v>0</v>
      </c>
      <c r="E71" s="41">
        <f t="shared" si="9"/>
        <v>0</v>
      </c>
      <c r="F71" s="41">
        <f t="shared" si="9"/>
        <v>0</v>
      </c>
      <c r="G71" s="41">
        <f t="shared" si="9"/>
        <v>0</v>
      </c>
    </row>
    <row r="72" spans="1:7" x14ac:dyDescent="0.35">
      <c r="A72" s="63" t="s">
        <v>424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</row>
    <row r="73" spans="1:7" ht="29" x14ac:dyDescent="0.35">
      <c r="A73" s="63" t="s">
        <v>425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x14ac:dyDescent="0.35">
      <c r="A74" s="63" t="s">
        <v>426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35">
      <c r="A75" s="63" t="s">
        <v>427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</row>
    <row r="76" spans="1:7" x14ac:dyDescent="0.35">
      <c r="A76" s="39"/>
      <c r="B76" s="43"/>
      <c r="C76" s="43"/>
      <c r="D76" s="43"/>
      <c r="E76" s="43"/>
      <c r="F76" s="43"/>
      <c r="G76" s="43"/>
    </row>
    <row r="77" spans="1:7" x14ac:dyDescent="0.35">
      <c r="A77" s="3" t="s">
        <v>379</v>
      </c>
      <c r="B77" s="4">
        <f>B43+B9</f>
        <v>100677572</v>
      </c>
      <c r="C77" s="4">
        <f t="shared" ref="C77:G77" si="10">C43+C9</f>
        <v>29514116</v>
      </c>
      <c r="D77" s="4">
        <f t="shared" si="10"/>
        <v>130191688</v>
      </c>
      <c r="E77" s="4">
        <f t="shared" si="10"/>
        <v>84459384.360000014</v>
      </c>
      <c r="F77" s="4">
        <f t="shared" si="10"/>
        <v>81656655.569999993</v>
      </c>
      <c r="G77" s="4">
        <f t="shared" si="10"/>
        <v>45732303.639999986</v>
      </c>
    </row>
    <row r="78" spans="1:7" x14ac:dyDescent="0.3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EE67392C-4F2B-4588-9BB3-756A4819CC4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zoomScale="75" zoomScaleNormal="75" workbookViewId="0">
      <selection activeCell="D16" sqref="D16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ht="33.65" customHeight="1" x14ac:dyDescent="0.35">
      <c r="A1" s="147" t="s">
        <v>429</v>
      </c>
      <c r="B1" s="130"/>
      <c r="C1" s="130"/>
      <c r="D1" s="130"/>
      <c r="E1" s="130"/>
      <c r="F1" s="130"/>
      <c r="G1" s="131"/>
    </row>
    <row r="2" spans="1:7" x14ac:dyDescent="0.35">
      <c r="A2" s="93" t="str">
        <f>'Formato 1'!A2</f>
        <v>INSTITUTO CULTURAL DE LEÓN</v>
      </c>
      <c r="B2" s="94"/>
      <c r="C2" s="94"/>
      <c r="D2" s="94"/>
      <c r="E2" s="94"/>
      <c r="F2" s="94"/>
      <c r="G2" s="95"/>
    </row>
    <row r="3" spans="1:7" x14ac:dyDescent="0.35">
      <c r="A3" s="96" t="s">
        <v>297</v>
      </c>
      <c r="B3" s="97"/>
      <c r="C3" s="97"/>
      <c r="D3" s="97"/>
      <c r="E3" s="97"/>
      <c r="F3" s="97"/>
      <c r="G3" s="98"/>
    </row>
    <row r="4" spans="1:7" x14ac:dyDescent="0.35">
      <c r="A4" s="96" t="s">
        <v>430</v>
      </c>
      <c r="B4" s="97"/>
      <c r="C4" s="97"/>
      <c r="D4" s="97"/>
      <c r="E4" s="97"/>
      <c r="F4" s="97"/>
      <c r="G4" s="98"/>
    </row>
    <row r="5" spans="1:7" x14ac:dyDescent="0.35">
      <c r="A5" s="96" t="str">
        <f>'Formato 3'!A4</f>
        <v>Del 1 de enero al 30 de septiembre de 2026</v>
      </c>
      <c r="B5" s="97"/>
      <c r="C5" s="97"/>
      <c r="D5" s="97"/>
      <c r="E5" s="97"/>
      <c r="F5" s="97"/>
      <c r="G5" s="98"/>
    </row>
    <row r="6" spans="1:7" x14ac:dyDescent="0.35">
      <c r="A6" s="99" t="s">
        <v>2</v>
      </c>
      <c r="B6" s="100"/>
      <c r="C6" s="100"/>
      <c r="D6" s="100"/>
      <c r="E6" s="100"/>
      <c r="F6" s="100"/>
      <c r="G6" s="101"/>
    </row>
    <row r="7" spans="1:7" x14ac:dyDescent="0.35">
      <c r="A7" s="142" t="s">
        <v>5</v>
      </c>
      <c r="B7" s="145" t="s">
        <v>299</v>
      </c>
      <c r="C7" s="145"/>
      <c r="D7" s="145"/>
      <c r="E7" s="145"/>
      <c r="F7" s="145"/>
      <c r="G7" s="145" t="s">
        <v>300</v>
      </c>
    </row>
    <row r="8" spans="1:7" ht="29" x14ac:dyDescent="0.35">
      <c r="A8" s="143"/>
      <c r="B8" s="7" t="s">
        <v>205</v>
      </c>
      <c r="C8" s="32" t="s">
        <v>394</v>
      </c>
      <c r="D8" s="32" t="s">
        <v>232</v>
      </c>
      <c r="E8" s="32" t="s">
        <v>190</v>
      </c>
      <c r="F8" s="32" t="s">
        <v>206</v>
      </c>
      <c r="G8" s="152"/>
    </row>
    <row r="9" spans="1:7" ht="15.75" customHeight="1" x14ac:dyDescent="0.35">
      <c r="A9" s="25" t="s">
        <v>431</v>
      </c>
      <c r="B9" s="102">
        <f>SUM(B10,B11,B12,B15,B16,B19)</f>
        <v>70976732</v>
      </c>
      <c r="C9" s="102">
        <f t="shared" ref="C9:G9" si="0">SUM(C10,C11,C12,C15,C16,C19)</f>
        <v>0</v>
      </c>
      <c r="D9" s="102">
        <f t="shared" si="0"/>
        <v>70976732</v>
      </c>
      <c r="E9" s="102">
        <f t="shared" si="0"/>
        <v>46869110.180000007</v>
      </c>
      <c r="F9" s="102">
        <f t="shared" si="0"/>
        <v>46808310.709999993</v>
      </c>
      <c r="G9" s="102">
        <f t="shared" si="0"/>
        <v>24107621.819999993</v>
      </c>
    </row>
    <row r="10" spans="1:7" x14ac:dyDescent="0.35">
      <c r="A10" s="51" t="s">
        <v>432</v>
      </c>
      <c r="B10" s="58">
        <v>70976732</v>
      </c>
      <c r="C10" s="58">
        <v>0</v>
      </c>
      <c r="D10" s="58">
        <f>+B10+C10</f>
        <v>70976732</v>
      </c>
      <c r="E10" s="58">
        <v>46869110.180000007</v>
      </c>
      <c r="F10" s="58">
        <v>46808310.709999993</v>
      </c>
      <c r="G10" s="59">
        <f>D10-E10</f>
        <v>24107621.819999993</v>
      </c>
    </row>
    <row r="11" spans="1:7" ht="15.75" customHeight="1" x14ac:dyDescent="0.35">
      <c r="A11" s="51" t="s">
        <v>433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59">
        <f t="shared" ref="G11:G19" si="1">D11-E11</f>
        <v>0</v>
      </c>
    </row>
    <row r="12" spans="1:7" x14ac:dyDescent="0.35">
      <c r="A12" s="51" t="s">
        <v>434</v>
      </c>
      <c r="B12" s="59">
        <f>B13+B14</f>
        <v>0</v>
      </c>
      <c r="C12" s="59">
        <f t="shared" ref="C12:G12" si="2">C13+C14</f>
        <v>0</v>
      </c>
      <c r="D12" s="59">
        <f t="shared" si="2"/>
        <v>0</v>
      </c>
      <c r="E12" s="59">
        <f t="shared" si="2"/>
        <v>0</v>
      </c>
      <c r="F12" s="59">
        <f t="shared" si="2"/>
        <v>0</v>
      </c>
      <c r="G12" s="59">
        <f t="shared" si="2"/>
        <v>0</v>
      </c>
    </row>
    <row r="13" spans="1:7" x14ac:dyDescent="0.35">
      <c r="A13" s="60" t="s">
        <v>435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59">
        <f t="shared" si="1"/>
        <v>0</v>
      </c>
    </row>
    <row r="14" spans="1:7" x14ac:dyDescent="0.35">
      <c r="A14" s="60" t="s">
        <v>436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59">
        <f t="shared" si="1"/>
        <v>0</v>
      </c>
    </row>
    <row r="15" spans="1:7" x14ac:dyDescent="0.35">
      <c r="A15" s="51" t="s">
        <v>437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59">
        <f t="shared" si="1"/>
        <v>0</v>
      </c>
    </row>
    <row r="16" spans="1:7" ht="29" x14ac:dyDescent="0.35">
      <c r="A16" s="52" t="s">
        <v>438</v>
      </c>
      <c r="B16" s="59">
        <f>B17+B18</f>
        <v>0</v>
      </c>
      <c r="C16" s="59">
        <f t="shared" ref="C16:G16" si="3">C17+C18</f>
        <v>0</v>
      </c>
      <c r="D16" s="59">
        <f t="shared" si="3"/>
        <v>0</v>
      </c>
      <c r="E16" s="59">
        <f t="shared" si="3"/>
        <v>0</v>
      </c>
      <c r="F16" s="59">
        <f t="shared" si="3"/>
        <v>0</v>
      </c>
      <c r="G16" s="59">
        <f t="shared" si="3"/>
        <v>0</v>
      </c>
    </row>
    <row r="17" spans="1:7" x14ac:dyDescent="0.35">
      <c r="A17" s="60" t="s">
        <v>439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59">
        <f t="shared" si="1"/>
        <v>0</v>
      </c>
    </row>
    <row r="18" spans="1:7" x14ac:dyDescent="0.35">
      <c r="A18" s="60" t="s">
        <v>440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f t="shared" si="1"/>
        <v>0</v>
      </c>
    </row>
    <row r="19" spans="1:7" x14ac:dyDescent="0.35">
      <c r="A19" s="51" t="s">
        <v>441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f t="shared" si="1"/>
        <v>0</v>
      </c>
    </row>
    <row r="20" spans="1:7" x14ac:dyDescent="0.35">
      <c r="A20" s="39"/>
      <c r="B20" s="61"/>
      <c r="C20" s="61"/>
      <c r="D20" s="61"/>
      <c r="E20" s="61"/>
      <c r="F20" s="61"/>
      <c r="G20" s="61"/>
    </row>
    <row r="21" spans="1:7" x14ac:dyDescent="0.35">
      <c r="A21" s="33" t="s">
        <v>442</v>
      </c>
      <c r="B21" s="102">
        <f>SUM(B22,B23,B24,B27,B28,B31)</f>
        <v>0</v>
      </c>
      <c r="C21" s="102">
        <f t="shared" ref="C21:F21" si="4">SUM(C22,C23,C24,C27,C28,C31)</f>
        <v>0</v>
      </c>
      <c r="D21" s="102">
        <f t="shared" si="4"/>
        <v>0</v>
      </c>
      <c r="E21" s="102">
        <f t="shared" si="4"/>
        <v>0</v>
      </c>
      <c r="F21" s="102">
        <f t="shared" si="4"/>
        <v>0</v>
      </c>
      <c r="G21" s="102">
        <f>SUM(G22,G23,G24,G27,G28,G31)</f>
        <v>0</v>
      </c>
    </row>
    <row r="22" spans="1:7" x14ac:dyDescent="0.35">
      <c r="A22" s="51" t="s">
        <v>432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9">
        <f t="shared" ref="G22:G31" si="5">D22-E22</f>
        <v>0</v>
      </c>
    </row>
    <row r="23" spans="1:7" x14ac:dyDescent="0.35">
      <c r="A23" s="51" t="s">
        <v>433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f t="shared" si="5"/>
        <v>0</v>
      </c>
    </row>
    <row r="24" spans="1:7" x14ac:dyDescent="0.35">
      <c r="A24" s="51" t="s">
        <v>434</v>
      </c>
      <c r="B24" s="59">
        <f t="shared" ref="B24:G24" si="6">B25+B26</f>
        <v>0</v>
      </c>
      <c r="C24" s="59">
        <f t="shared" si="6"/>
        <v>0</v>
      </c>
      <c r="D24" s="59">
        <f t="shared" si="6"/>
        <v>0</v>
      </c>
      <c r="E24" s="59">
        <f t="shared" si="6"/>
        <v>0</v>
      </c>
      <c r="F24" s="59">
        <f t="shared" si="6"/>
        <v>0</v>
      </c>
      <c r="G24" s="59">
        <f t="shared" si="6"/>
        <v>0</v>
      </c>
    </row>
    <row r="25" spans="1:7" x14ac:dyDescent="0.35">
      <c r="A25" s="60" t="s">
        <v>435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f t="shared" si="5"/>
        <v>0</v>
      </c>
    </row>
    <row r="26" spans="1:7" x14ac:dyDescent="0.35">
      <c r="A26" s="60" t="s">
        <v>436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f t="shared" si="5"/>
        <v>0</v>
      </c>
    </row>
    <row r="27" spans="1:7" x14ac:dyDescent="0.35">
      <c r="A27" s="51" t="s">
        <v>437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f t="shared" si="5"/>
        <v>0</v>
      </c>
    </row>
    <row r="28" spans="1:7" ht="29" x14ac:dyDescent="0.35">
      <c r="A28" s="52" t="s">
        <v>438</v>
      </c>
      <c r="B28" s="59">
        <f t="shared" ref="B28:G28" si="7">B29+B30</f>
        <v>0</v>
      </c>
      <c r="C28" s="59">
        <f t="shared" si="7"/>
        <v>0</v>
      </c>
      <c r="D28" s="59">
        <f t="shared" si="7"/>
        <v>0</v>
      </c>
      <c r="E28" s="59">
        <f t="shared" si="7"/>
        <v>0</v>
      </c>
      <c r="F28" s="59">
        <f t="shared" si="7"/>
        <v>0</v>
      </c>
      <c r="G28" s="59">
        <f t="shared" si="7"/>
        <v>0</v>
      </c>
    </row>
    <row r="29" spans="1:7" x14ac:dyDescent="0.35">
      <c r="A29" s="60" t="s">
        <v>439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f t="shared" si="5"/>
        <v>0</v>
      </c>
    </row>
    <row r="30" spans="1:7" x14ac:dyDescent="0.35">
      <c r="A30" s="60" t="s">
        <v>440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59">
        <f t="shared" si="5"/>
        <v>0</v>
      </c>
    </row>
    <row r="31" spans="1:7" x14ac:dyDescent="0.35">
      <c r="A31" s="51" t="s">
        <v>441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59">
        <f t="shared" si="5"/>
        <v>0</v>
      </c>
    </row>
    <row r="32" spans="1:7" x14ac:dyDescent="0.35">
      <c r="A32" s="39"/>
      <c r="B32" s="61"/>
      <c r="C32" s="61"/>
      <c r="D32" s="61"/>
      <c r="E32" s="61"/>
      <c r="F32" s="61"/>
      <c r="G32" s="61"/>
    </row>
    <row r="33" spans="1:7" ht="14.5" customHeight="1" x14ac:dyDescent="0.35">
      <c r="A33" s="3" t="s">
        <v>443</v>
      </c>
      <c r="B33" s="102">
        <f>B21+B9</f>
        <v>70976732</v>
      </c>
      <c r="C33" s="102">
        <f t="shared" ref="C33:G33" si="8">C21+C9</f>
        <v>0</v>
      </c>
      <c r="D33" s="102">
        <f t="shared" si="8"/>
        <v>70976732</v>
      </c>
      <c r="E33" s="102">
        <f t="shared" si="8"/>
        <v>46869110.180000007</v>
      </c>
      <c r="F33" s="102">
        <f t="shared" si="8"/>
        <v>46808310.709999993</v>
      </c>
      <c r="G33" s="102">
        <f t="shared" si="8"/>
        <v>24107621.819999993</v>
      </c>
    </row>
    <row r="34" spans="1:7" ht="14.5" customHeight="1" x14ac:dyDescent="0.3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254E22E0-318E-41DF-B2D2-CD138F08CDC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C36" sqref="C36"/>
    </sheetView>
  </sheetViews>
  <sheetFormatPr baseColWidth="10" defaultColWidth="11" defaultRowHeight="14.5" x14ac:dyDescent="0.35"/>
  <cols>
    <col min="1" max="1" width="68.81640625" bestFit="1" customWidth="1"/>
    <col min="2" max="2" width="23.453125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47" t="s">
        <v>444</v>
      </c>
      <c r="B1" s="130"/>
      <c r="C1" s="130"/>
      <c r="D1" s="130"/>
      <c r="E1" s="130"/>
      <c r="F1" s="130"/>
      <c r="G1" s="131"/>
    </row>
    <row r="2" spans="1:7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4"/>
    </row>
    <row r="3" spans="1:7" x14ac:dyDescent="0.35">
      <c r="A3" s="135" t="s">
        <v>445</v>
      </c>
      <c r="B3" s="136"/>
      <c r="C3" s="136"/>
      <c r="D3" s="136"/>
      <c r="E3" s="136"/>
      <c r="F3" s="136"/>
      <c r="G3" s="137"/>
    </row>
    <row r="4" spans="1:7" x14ac:dyDescent="0.35">
      <c r="A4" s="135" t="s">
        <v>2</v>
      </c>
      <c r="B4" s="136"/>
      <c r="C4" s="136"/>
      <c r="D4" s="136"/>
      <c r="E4" s="136"/>
      <c r="F4" s="136"/>
      <c r="G4" s="137"/>
    </row>
    <row r="5" spans="1:7" x14ac:dyDescent="0.35">
      <c r="A5" s="138" t="s">
        <v>446</v>
      </c>
      <c r="B5" s="139"/>
      <c r="C5" s="139"/>
      <c r="D5" s="139"/>
      <c r="E5" s="139"/>
      <c r="F5" s="139"/>
      <c r="G5" s="140"/>
    </row>
    <row r="6" spans="1:7" x14ac:dyDescent="0.3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35">
      <c r="A7" s="25" t="s">
        <v>447</v>
      </c>
      <c r="B7" s="102">
        <f>SUM(B8:B19)</f>
        <v>289896823</v>
      </c>
      <c r="C7" s="102">
        <f t="shared" ref="C7:G7" si="1">SUM(C8:C19)</f>
        <v>0</v>
      </c>
      <c r="D7" s="102">
        <f t="shared" si="1"/>
        <v>0</v>
      </c>
      <c r="E7" s="102">
        <f t="shared" si="1"/>
        <v>0</v>
      </c>
      <c r="F7" s="102">
        <f t="shared" si="1"/>
        <v>0</v>
      </c>
      <c r="G7" s="102">
        <f t="shared" si="1"/>
        <v>0</v>
      </c>
    </row>
    <row r="8" spans="1:7" x14ac:dyDescent="0.35">
      <c r="A8" s="51" t="s">
        <v>448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35">
      <c r="A9" s="51" t="s">
        <v>449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35">
      <c r="A10" s="51" t="s">
        <v>450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35">
      <c r="A11" s="51" t="s">
        <v>451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35">
      <c r="A12" s="51" t="s">
        <v>452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1" t="s">
        <v>453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52" t="s">
        <v>454</v>
      </c>
      <c r="B14" s="58">
        <v>11069392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1" t="s">
        <v>455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1" t="s">
        <v>456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35">
      <c r="A17" s="51" t="s">
        <v>457</v>
      </c>
      <c r="B17" s="58">
        <v>278827431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35">
      <c r="A18" s="51" t="s">
        <v>458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35">
      <c r="A19" s="75" t="s">
        <v>459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</row>
    <row r="20" spans="1:7" x14ac:dyDescent="0.35">
      <c r="A20" s="51" t="s">
        <v>460</v>
      </c>
      <c r="B20" s="58"/>
      <c r="C20" s="58"/>
      <c r="D20" s="58"/>
      <c r="E20" s="58"/>
      <c r="F20" s="58"/>
      <c r="G20" s="58"/>
    </row>
    <row r="21" spans="1:7" x14ac:dyDescent="0.35">
      <c r="A21" s="3" t="s">
        <v>461</v>
      </c>
      <c r="B21" s="102">
        <f>SUM(B22:B26)</f>
        <v>0</v>
      </c>
      <c r="C21" s="102">
        <f t="shared" ref="C21:G21" si="2">SUM(C22:C26)</f>
        <v>0</v>
      </c>
      <c r="D21" s="102">
        <f t="shared" si="2"/>
        <v>0</v>
      </c>
      <c r="E21" s="102">
        <f t="shared" si="2"/>
        <v>0</v>
      </c>
      <c r="F21" s="102">
        <f t="shared" si="2"/>
        <v>0</v>
      </c>
      <c r="G21" s="102">
        <f t="shared" si="2"/>
        <v>0</v>
      </c>
    </row>
    <row r="22" spans="1:7" x14ac:dyDescent="0.35">
      <c r="A22" s="51" t="s">
        <v>462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1" t="s">
        <v>463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35">
      <c r="A24" s="51" t="s">
        <v>464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ht="29" x14ac:dyDescent="0.35">
      <c r="A25" s="52" t="s">
        <v>465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52" t="s">
        <v>466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35">
      <c r="A27" s="60" t="s">
        <v>460</v>
      </c>
      <c r="B27" s="59"/>
      <c r="C27" s="59"/>
      <c r="D27" s="59"/>
      <c r="E27" s="59"/>
      <c r="F27" s="59"/>
      <c r="G27" s="59"/>
    </row>
    <row r="28" spans="1:7" x14ac:dyDescent="0.35">
      <c r="A28" s="3" t="s">
        <v>467</v>
      </c>
      <c r="B28" s="102">
        <f>SUM(B29)</f>
        <v>0</v>
      </c>
      <c r="C28" s="102">
        <f t="shared" ref="C28:G28" si="3">SUM(C29)</f>
        <v>0</v>
      </c>
      <c r="D28" s="102">
        <f t="shared" si="3"/>
        <v>0</v>
      </c>
      <c r="E28" s="102">
        <f t="shared" si="3"/>
        <v>0</v>
      </c>
      <c r="F28" s="102">
        <f t="shared" si="3"/>
        <v>0</v>
      </c>
      <c r="G28" s="102">
        <f t="shared" si="3"/>
        <v>0</v>
      </c>
    </row>
    <row r="29" spans="1:7" x14ac:dyDescent="0.35">
      <c r="A29" s="51" t="s">
        <v>468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35">
      <c r="A30" s="39" t="s">
        <v>460</v>
      </c>
      <c r="B30" s="61"/>
      <c r="C30" s="61"/>
      <c r="D30" s="61"/>
      <c r="E30" s="61"/>
      <c r="F30" s="61"/>
      <c r="G30" s="61"/>
    </row>
    <row r="31" spans="1:7" ht="14.5" customHeight="1" x14ac:dyDescent="0.35">
      <c r="A31" s="3" t="s">
        <v>469</v>
      </c>
      <c r="B31" s="102">
        <f>B21+B7+B28</f>
        <v>289896823</v>
      </c>
      <c r="C31" s="102">
        <f t="shared" ref="C31:G31" si="4">C21+C7+C28</f>
        <v>0</v>
      </c>
      <c r="D31" s="102">
        <f t="shared" si="4"/>
        <v>0</v>
      </c>
      <c r="E31" s="102">
        <f t="shared" si="4"/>
        <v>0</v>
      </c>
      <c r="F31" s="102">
        <f t="shared" si="4"/>
        <v>0</v>
      </c>
      <c r="G31" s="102">
        <f t="shared" si="4"/>
        <v>0</v>
      </c>
    </row>
    <row r="32" spans="1:7" ht="14.5" customHeight="1" x14ac:dyDescent="0.35">
      <c r="A32" s="39"/>
      <c r="B32" s="105"/>
      <c r="C32" s="105"/>
      <c r="D32" s="105"/>
      <c r="E32" s="105"/>
      <c r="F32" s="105"/>
      <c r="G32" s="105"/>
    </row>
    <row r="33" spans="1:7" x14ac:dyDescent="0.35">
      <c r="A33" s="108" t="s">
        <v>292</v>
      </c>
      <c r="B33" s="47"/>
      <c r="C33" s="47"/>
      <c r="D33" s="47"/>
      <c r="E33" s="47"/>
      <c r="F33" s="47"/>
      <c r="G33" s="47"/>
    </row>
    <row r="34" spans="1:7" ht="29" x14ac:dyDescent="0.35">
      <c r="A34" s="106" t="s">
        <v>470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29" x14ac:dyDescent="0.35">
      <c r="A35" s="106" t="s">
        <v>294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35">
      <c r="A36" s="108" t="s">
        <v>471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3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B29" sqref="B29"/>
    </sheetView>
  </sheetViews>
  <sheetFormatPr baseColWidth="10" defaultColWidth="11" defaultRowHeight="14.5" x14ac:dyDescent="0.35"/>
  <cols>
    <col min="1" max="1" width="68.81640625" bestFit="1" customWidth="1"/>
    <col min="2" max="2" width="24.54296875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47" t="s">
        <v>472</v>
      </c>
      <c r="B1" s="130"/>
      <c r="C1" s="130"/>
      <c r="D1" s="130"/>
      <c r="E1" s="130"/>
      <c r="F1" s="130"/>
      <c r="G1" s="131"/>
    </row>
    <row r="2" spans="1:7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4"/>
    </row>
    <row r="3" spans="1:7" x14ac:dyDescent="0.35">
      <c r="A3" s="135" t="s">
        <v>473</v>
      </c>
      <c r="B3" s="136"/>
      <c r="C3" s="136"/>
      <c r="D3" s="136"/>
      <c r="E3" s="136"/>
      <c r="F3" s="136"/>
      <c r="G3" s="137"/>
    </row>
    <row r="4" spans="1:7" x14ac:dyDescent="0.35">
      <c r="A4" s="135" t="s">
        <v>2</v>
      </c>
      <c r="B4" s="136"/>
      <c r="C4" s="136"/>
      <c r="D4" s="136"/>
      <c r="E4" s="136"/>
      <c r="F4" s="136"/>
      <c r="G4" s="137"/>
    </row>
    <row r="5" spans="1:7" x14ac:dyDescent="0.35">
      <c r="A5" s="138" t="s">
        <v>446</v>
      </c>
      <c r="B5" s="139"/>
      <c r="C5" s="139"/>
      <c r="D5" s="139"/>
      <c r="E5" s="139"/>
      <c r="F5" s="139"/>
      <c r="G5" s="140"/>
    </row>
    <row r="6" spans="1:7" x14ac:dyDescent="0.35">
      <c r="A6" s="103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35">
      <c r="A7" s="25" t="s">
        <v>474</v>
      </c>
      <c r="B7" s="102">
        <f t="shared" ref="B7:G7" si="1">SUM(B8:B16)</f>
        <v>289896824</v>
      </c>
      <c r="C7" s="102">
        <f t="shared" si="1"/>
        <v>0</v>
      </c>
      <c r="D7" s="102">
        <f t="shared" si="1"/>
        <v>0</v>
      </c>
      <c r="E7" s="102">
        <f t="shared" si="1"/>
        <v>0</v>
      </c>
      <c r="F7" s="102">
        <f t="shared" si="1"/>
        <v>0</v>
      </c>
      <c r="G7" s="102">
        <f t="shared" si="1"/>
        <v>0</v>
      </c>
    </row>
    <row r="8" spans="1:7" x14ac:dyDescent="0.35">
      <c r="A8" s="51" t="s">
        <v>475</v>
      </c>
      <c r="B8" s="58">
        <v>71115495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15.75" customHeight="1" x14ac:dyDescent="0.35">
      <c r="A9" s="51" t="s">
        <v>476</v>
      </c>
      <c r="B9" s="58">
        <v>3665873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35">
      <c r="A10" s="51" t="s">
        <v>477</v>
      </c>
      <c r="B10" s="58">
        <v>21017212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35">
      <c r="A11" s="51" t="s">
        <v>478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35">
      <c r="A12" s="51" t="s">
        <v>479</v>
      </c>
      <c r="B12" s="58">
        <v>2355603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1" t="s">
        <v>480</v>
      </c>
      <c r="B13" s="58">
        <v>191742641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52" t="s">
        <v>481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1" t="s">
        <v>482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1" t="s">
        <v>483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</row>
    <row r="17" spans="1:7" x14ac:dyDescent="0.35">
      <c r="A17" s="51"/>
      <c r="B17" s="58"/>
      <c r="C17" s="58"/>
      <c r="D17" s="58"/>
      <c r="E17" s="58"/>
      <c r="F17" s="58"/>
      <c r="G17" s="58"/>
    </row>
    <row r="18" spans="1:7" x14ac:dyDescent="0.35">
      <c r="A18" s="3" t="s">
        <v>484</v>
      </c>
      <c r="B18" s="102">
        <f>SUM(B19:B27)</f>
        <v>0</v>
      </c>
      <c r="C18" s="102">
        <f t="shared" ref="C18:G18" si="2">SUM(C19:C27)</f>
        <v>0</v>
      </c>
      <c r="D18" s="102">
        <f t="shared" si="2"/>
        <v>0</v>
      </c>
      <c r="E18" s="102">
        <f t="shared" si="2"/>
        <v>0</v>
      </c>
      <c r="F18" s="102">
        <f t="shared" si="2"/>
        <v>0</v>
      </c>
      <c r="G18" s="102">
        <f t="shared" si="2"/>
        <v>0</v>
      </c>
    </row>
    <row r="19" spans="1:7" x14ac:dyDescent="0.35">
      <c r="A19" s="51" t="s">
        <v>475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35">
      <c r="A20" s="51" t="s">
        <v>476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35">
      <c r="A21" s="51" t="s">
        <v>477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35">
      <c r="A22" s="51" t="s">
        <v>478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2" t="s">
        <v>479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35">
      <c r="A24" s="52" t="s">
        <v>480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35">
      <c r="A25" s="52" t="s">
        <v>481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52" t="s">
        <v>485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35">
      <c r="A27" s="52" t="s">
        <v>483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</row>
    <row r="28" spans="1:7" x14ac:dyDescent="0.35">
      <c r="A28" s="39" t="s">
        <v>460</v>
      </c>
      <c r="B28" s="61"/>
      <c r="C28" s="61"/>
      <c r="D28" s="61"/>
      <c r="E28" s="61"/>
      <c r="F28" s="61"/>
      <c r="G28" s="61"/>
    </row>
    <row r="29" spans="1:7" ht="14.5" customHeight="1" x14ac:dyDescent="0.35">
      <c r="A29" s="3" t="s">
        <v>486</v>
      </c>
      <c r="B29" s="102">
        <f>B18+B7</f>
        <v>289896824</v>
      </c>
      <c r="C29" s="102">
        <f t="shared" ref="C29:G29" si="3">C18+C7</f>
        <v>0</v>
      </c>
      <c r="D29" s="102">
        <f t="shared" si="3"/>
        <v>0</v>
      </c>
      <c r="E29" s="102">
        <f t="shared" si="3"/>
        <v>0</v>
      </c>
      <c r="F29" s="102">
        <f t="shared" si="3"/>
        <v>0</v>
      </c>
      <c r="G29" s="102">
        <f t="shared" si="3"/>
        <v>0</v>
      </c>
    </row>
    <row r="30" spans="1:7" x14ac:dyDescent="0.3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8E193883-E52F-4740-AE57-36F702FA87E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zoomScale="80" zoomScaleNormal="80" workbookViewId="0">
      <selection activeCell="D36" sqref="D36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47" t="s">
        <v>487</v>
      </c>
      <c r="B1" s="130"/>
      <c r="C1" s="130"/>
      <c r="D1" s="130"/>
      <c r="E1" s="130"/>
      <c r="F1" s="130"/>
      <c r="G1" s="131"/>
    </row>
    <row r="2" spans="1:7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4"/>
    </row>
    <row r="3" spans="1:7" x14ac:dyDescent="0.35">
      <c r="A3" s="135" t="s">
        <v>488</v>
      </c>
      <c r="B3" s="136"/>
      <c r="C3" s="136"/>
      <c r="D3" s="136"/>
      <c r="E3" s="136"/>
      <c r="F3" s="136"/>
      <c r="G3" s="137"/>
    </row>
    <row r="4" spans="1:7" x14ac:dyDescent="0.35">
      <c r="A4" s="135" t="s">
        <v>2</v>
      </c>
      <c r="B4" s="136"/>
      <c r="C4" s="136"/>
      <c r="D4" s="136"/>
      <c r="E4" s="136"/>
      <c r="F4" s="136"/>
      <c r="G4" s="137"/>
    </row>
    <row r="5" spans="1:7" x14ac:dyDescent="0.35">
      <c r="A5" s="103" t="s">
        <v>5</v>
      </c>
      <c r="B5" s="128" t="s">
        <v>489</v>
      </c>
      <c r="C5" s="127" t="s">
        <v>490</v>
      </c>
      <c r="D5" s="127" t="s">
        <v>491</v>
      </c>
      <c r="E5" s="127" t="s">
        <v>492</v>
      </c>
      <c r="F5" s="127" t="s">
        <v>493</v>
      </c>
      <c r="G5" s="127" t="s">
        <v>494</v>
      </c>
    </row>
    <row r="6" spans="1:7" ht="15.75" customHeight="1" x14ac:dyDescent="0.35">
      <c r="A6" s="25" t="s">
        <v>495</v>
      </c>
      <c r="B6" s="102">
        <f>SUM(B7:B18)</f>
        <v>78383507</v>
      </c>
      <c r="C6" s="102">
        <f t="shared" ref="C6:G6" si="0">SUM(C7:C18)</f>
        <v>78656819.950000003</v>
      </c>
      <c r="D6" s="102">
        <f t="shared" si="0"/>
        <v>87655188.440000013</v>
      </c>
      <c r="E6" s="102">
        <f t="shared" si="0"/>
        <v>95165842.320000008</v>
      </c>
      <c r="F6" s="102">
        <f t="shared" si="0"/>
        <v>105178004.72</v>
      </c>
      <c r="G6" s="102">
        <f t="shared" si="0"/>
        <v>109552285.40000001</v>
      </c>
    </row>
    <row r="7" spans="1:7" x14ac:dyDescent="0.35">
      <c r="A7" s="51" t="s">
        <v>448</v>
      </c>
      <c r="B7" s="58">
        <v>0</v>
      </c>
      <c r="C7" s="58">
        <v>0</v>
      </c>
      <c r="D7" s="58">
        <v>0</v>
      </c>
      <c r="E7" s="58">
        <v>0</v>
      </c>
      <c r="F7" s="58">
        <v>0</v>
      </c>
      <c r="G7" s="58">
        <v>0</v>
      </c>
    </row>
    <row r="8" spans="1:7" ht="15.75" customHeight="1" x14ac:dyDescent="0.35">
      <c r="A8" s="51" t="s">
        <v>449</v>
      </c>
      <c r="B8" s="58">
        <v>0</v>
      </c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x14ac:dyDescent="0.35">
      <c r="A9" s="51" t="s">
        <v>450</v>
      </c>
      <c r="B9" s="58">
        <v>0</v>
      </c>
      <c r="C9" s="58">
        <v>0</v>
      </c>
      <c r="D9" s="58">
        <v>0</v>
      </c>
      <c r="E9" s="58">
        <v>0</v>
      </c>
      <c r="F9" s="58">
        <v>0</v>
      </c>
      <c r="G9" s="58">
        <v>0</v>
      </c>
    </row>
    <row r="10" spans="1:7" x14ac:dyDescent="0.35">
      <c r="A10" s="51" t="s">
        <v>451</v>
      </c>
      <c r="B10" s="58">
        <v>0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35">
      <c r="A11" s="51" t="s">
        <v>452</v>
      </c>
      <c r="B11" s="58">
        <v>0</v>
      </c>
      <c r="C11" s="58">
        <v>0</v>
      </c>
      <c r="D11" s="58">
        <v>0</v>
      </c>
      <c r="E11" s="58">
        <v>0</v>
      </c>
      <c r="F11" s="58">
        <v>0</v>
      </c>
      <c r="G11" s="58">
        <v>0</v>
      </c>
    </row>
    <row r="12" spans="1:7" x14ac:dyDescent="0.35">
      <c r="A12" s="51" t="s">
        <v>453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2" t="s">
        <v>454</v>
      </c>
      <c r="B13" s="53">
        <v>5643412.5</v>
      </c>
      <c r="C13" s="53">
        <v>4321179.45</v>
      </c>
      <c r="D13" s="53">
        <v>11147263.92</v>
      </c>
      <c r="E13" s="53">
        <v>14325666.779999999</v>
      </c>
      <c r="F13" s="58">
        <v>16262423.550000001</v>
      </c>
      <c r="G13" s="41">
        <v>16818239.989999998</v>
      </c>
    </row>
    <row r="14" spans="1:7" x14ac:dyDescent="0.35">
      <c r="A14" s="51" t="s">
        <v>455</v>
      </c>
      <c r="B14" s="58">
        <v>0</v>
      </c>
      <c r="C14" s="58">
        <v>0</v>
      </c>
      <c r="D14" s="58">
        <v>0</v>
      </c>
      <c r="E14" s="53">
        <v>0</v>
      </c>
      <c r="F14" s="58">
        <v>0</v>
      </c>
      <c r="G14" s="58">
        <v>0</v>
      </c>
    </row>
    <row r="15" spans="1:7" x14ac:dyDescent="0.35">
      <c r="A15" s="51" t="s">
        <v>456</v>
      </c>
      <c r="B15" s="58">
        <v>0</v>
      </c>
      <c r="C15" s="58">
        <v>0</v>
      </c>
      <c r="D15" s="58">
        <v>0</v>
      </c>
      <c r="E15" s="53">
        <v>0</v>
      </c>
      <c r="F15" s="53">
        <v>0</v>
      </c>
      <c r="G15" s="58">
        <v>0</v>
      </c>
    </row>
    <row r="16" spans="1:7" x14ac:dyDescent="0.35">
      <c r="A16" s="51" t="s">
        <v>457</v>
      </c>
      <c r="B16" s="53">
        <v>72740094.5</v>
      </c>
      <c r="C16" s="53">
        <v>74335640.5</v>
      </c>
      <c r="D16" s="53">
        <v>76507924.520000011</v>
      </c>
      <c r="E16" s="53">
        <v>80840175.540000007</v>
      </c>
      <c r="F16" s="53">
        <v>88915581.170000002</v>
      </c>
      <c r="G16" s="41">
        <v>92734045.410000011</v>
      </c>
    </row>
    <row r="17" spans="1:7" x14ac:dyDescent="0.35">
      <c r="A17" s="51" t="s">
        <v>458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</row>
    <row r="18" spans="1:7" x14ac:dyDescent="0.35">
      <c r="A18" s="75" t="s">
        <v>459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</row>
    <row r="19" spans="1:7" x14ac:dyDescent="0.35">
      <c r="A19" s="51"/>
      <c r="B19" s="58"/>
      <c r="C19" s="58"/>
      <c r="D19" s="58"/>
      <c r="E19" s="58"/>
      <c r="F19" s="58"/>
      <c r="G19" s="58"/>
    </row>
    <row r="20" spans="1:7" x14ac:dyDescent="0.35">
      <c r="A20" s="3" t="s">
        <v>496</v>
      </c>
      <c r="B20" s="102">
        <f>SUM(B21:B25)</f>
        <v>378937.85</v>
      </c>
      <c r="C20" s="102">
        <f t="shared" ref="C20:G20" si="1">SUM(C21:C25)</f>
        <v>711000</v>
      </c>
      <c r="D20" s="102">
        <f t="shared" si="1"/>
        <v>1162344.3799999999</v>
      </c>
      <c r="E20" s="102">
        <f t="shared" si="1"/>
        <v>537465.55000000005</v>
      </c>
      <c r="F20" s="102">
        <f t="shared" si="1"/>
        <v>0</v>
      </c>
      <c r="G20" s="102">
        <f t="shared" si="1"/>
        <v>420987.13</v>
      </c>
    </row>
    <row r="21" spans="1:7" x14ac:dyDescent="0.35">
      <c r="A21" s="51" t="s">
        <v>462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35">
      <c r="A22" s="51" t="s">
        <v>463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1" t="s">
        <v>464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ht="29" x14ac:dyDescent="0.35">
      <c r="A24" s="52" t="s">
        <v>465</v>
      </c>
      <c r="B24" s="53">
        <v>378937.85</v>
      </c>
      <c r="C24" s="53">
        <v>711000</v>
      </c>
      <c r="D24" s="53">
        <v>1162344.3799999999</v>
      </c>
      <c r="E24" s="59">
        <v>0</v>
      </c>
      <c r="F24" s="59">
        <v>0</v>
      </c>
      <c r="G24" s="59">
        <v>420987.13</v>
      </c>
    </row>
    <row r="25" spans="1:7" x14ac:dyDescent="0.35">
      <c r="A25" s="52" t="s">
        <v>466</v>
      </c>
      <c r="B25" s="59">
        <v>0</v>
      </c>
      <c r="C25" s="59">
        <v>0</v>
      </c>
      <c r="D25" s="59">
        <v>0</v>
      </c>
      <c r="E25" s="41">
        <v>537465.55000000005</v>
      </c>
      <c r="F25" s="59">
        <v>0</v>
      </c>
      <c r="G25" s="59">
        <v>0</v>
      </c>
    </row>
    <row r="26" spans="1:7" x14ac:dyDescent="0.35">
      <c r="A26" s="60"/>
      <c r="B26" s="59"/>
      <c r="C26" s="59"/>
      <c r="D26" s="59"/>
      <c r="E26" s="59"/>
      <c r="F26" s="59"/>
      <c r="G26" s="59"/>
    </row>
    <row r="27" spans="1:7" x14ac:dyDescent="0.35">
      <c r="A27" s="3" t="s">
        <v>497</v>
      </c>
      <c r="B27" s="102">
        <f>SUM(B28)</f>
        <v>809269.83</v>
      </c>
      <c r="C27" s="102">
        <f t="shared" ref="C27:G27" si="2">SUM(C28)</f>
        <v>1561612.57</v>
      </c>
      <c r="D27" s="102">
        <f t="shared" si="2"/>
        <v>605812.44999999995</v>
      </c>
      <c r="E27" s="102">
        <f t="shared" si="2"/>
        <v>4921230</v>
      </c>
      <c r="F27" s="102">
        <f t="shared" si="2"/>
        <v>5334336</v>
      </c>
      <c r="G27" s="102">
        <f t="shared" si="2"/>
        <v>7202580.9400000004</v>
      </c>
    </row>
    <row r="28" spans="1:7" x14ac:dyDescent="0.35">
      <c r="A28" s="51" t="s">
        <v>290</v>
      </c>
      <c r="B28" s="53">
        <v>809269.83</v>
      </c>
      <c r="C28" s="53">
        <v>1561612.57</v>
      </c>
      <c r="D28" s="53">
        <v>605812.44999999995</v>
      </c>
      <c r="E28" s="59">
        <v>4921230</v>
      </c>
      <c r="F28" s="59">
        <v>5334336</v>
      </c>
      <c r="G28" s="59">
        <v>7202580.9400000004</v>
      </c>
    </row>
    <row r="29" spans="1:7" x14ac:dyDescent="0.35">
      <c r="A29" s="39"/>
      <c r="B29" s="61"/>
      <c r="C29" s="61"/>
      <c r="D29" s="61"/>
      <c r="E29" s="61"/>
      <c r="F29" s="61"/>
      <c r="G29" s="61"/>
    </row>
    <row r="30" spans="1:7" ht="14.5" customHeight="1" x14ac:dyDescent="0.35">
      <c r="A30" s="3" t="s">
        <v>498</v>
      </c>
      <c r="B30" s="102">
        <f>B20+B6+B27</f>
        <v>79571714.679999992</v>
      </c>
      <c r="C30" s="102">
        <f t="shared" ref="C30:G30" si="3">C20+C6+C27</f>
        <v>80929432.519999996</v>
      </c>
      <c r="D30" s="102">
        <f t="shared" si="3"/>
        <v>89423345.270000011</v>
      </c>
      <c r="E30" s="102">
        <f t="shared" si="3"/>
        <v>100624537.87</v>
      </c>
      <c r="F30" s="102">
        <f t="shared" si="3"/>
        <v>110512340.72</v>
      </c>
      <c r="G30" s="102">
        <f t="shared" si="3"/>
        <v>117175853.47</v>
      </c>
    </row>
    <row r="31" spans="1:7" ht="14.5" customHeight="1" x14ac:dyDescent="0.35">
      <c r="A31" s="39"/>
      <c r="B31" s="105"/>
      <c r="C31" s="105"/>
      <c r="D31" s="105"/>
      <c r="E31" s="105"/>
      <c r="F31" s="105"/>
      <c r="G31" s="105"/>
    </row>
    <row r="32" spans="1:7" x14ac:dyDescent="0.35">
      <c r="A32" s="108" t="s">
        <v>292</v>
      </c>
      <c r="B32" s="47"/>
      <c r="C32" s="47"/>
      <c r="D32" s="47"/>
      <c r="E32" s="47"/>
      <c r="F32" s="47"/>
      <c r="G32" s="47"/>
    </row>
    <row r="33" spans="1:7" ht="29" x14ac:dyDescent="0.35">
      <c r="A33" s="106" t="s">
        <v>470</v>
      </c>
      <c r="B33" s="41">
        <v>797180.89999999991</v>
      </c>
      <c r="C33" s="41">
        <v>1182674.7200000002</v>
      </c>
      <c r="D33" s="41">
        <v>605812.44999999995</v>
      </c>
      <c r="E33" s="41">
        <v>4921230</v>
      </c>
      <c r="F33" s="41">
        <v>5334336</v>
      </c>
      <c r="G33" s="41">
        <v>7202580.9400000004</v>
      </c>
    </row>
    <row r="34" spans="1:7" ht="29" x14ac:dyDescent="0.35">
      <c r="A34" s="106" t="s">
        <v>294</v>
      </c>
      <c r="B34" s="41">
        <v>12088.93</v>
      </c>
      <c r="C34" s="41">
        <v>378937.85</v>
      </c>
      <c r="D34" s="41">
        <v>0</v>
      </c>
      <c r="E34" s="41">
        <v>0</v>
      </c>
      <c r="F34" s="41">
        <v>0</v>
      </c>
      <c r="G34" s="41">
        <v>0</v>
      </c>
    </row>
    <row r="35" spans="1:7" x14ac:dyDescent="0.35">
      <c r="A35" s="47" t="s">
        <v>471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</row>
    <row r="36" spans="1:7" x14ac:dyDescent="0.35">
      <c r="A36" s="48"/>
      <c r="B36" s="48"/>
      <c r="C36" s="48"/>
      <c r="D36" s="48"/>
      <c r="E36" s="48"/>
      <c r="F36" s="48"/>
      <c r="G36" s="48"/>
    </row>
    <row r="38" spans="1:7" x14ac:dyDescent="0.35">
      <c r="A38" t="s">
        <v>499</v>
      </c>
    </row>
    <row r="39" spans="1:7" x14ac:dyDescent="0.35">
      <c r="A39" t="s">
        <v>500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G16 B16:D16 B13:D13 G13 B20:G30 B33:D34 E33:F33" xr:uid="{4E2DA526-FFC9-4AF4-928E-4E63C9CCE1D3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activeCell="C28" sqref="C28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6" width="22.26953125" bestFit="1" customWidth="1"/>
    <col min="7" max="7" width="19.54296875" bestFit="1" customWidth="1"/>
  </cols>
  <sheetData>
    <row r="1" spans="1:7" x14ac:dyDescent="0.35">
      <c r="A1" s="147" t="s">
        <v>501</v>
      </c>
      <c r="B1" s="130"/>
      <c r="C1" s="130"/>
      <c r="D1" s="130"/>
      <c r="E1" s="130"/>
      <c r="F1" s="130"/>
      <c r="G1" s="131"/>
    </row>
    <row r="2" spans="1:7" x14ac:dyDescent="0.35">
      <c r="A2" s="132" t="str">
        <f>'Formato 1'!A2</f>
        <v>INSTITUTO CULTURAL DE LEÓN</v>
      </c>
      <c r="B2" s="133"/>
      <c r="C2" s="133"/>
      <c r="D2" s="133"/>
      <c r="E2" s="133"/>
      <c r="F2" s="133"/>
      <c r="G2" s="134"/>
    </row>
    <row r="3" spans="1:7" x14ac:dyDescent="0.35">
      <c r="A3" s="135" t="s">
        <v>502</v>
      </c>
      <c r="B3" s="136"/>
      <c r="C3" s="136"/>
      <c r="D3" s="136"/>
      <c r="E3" s="136"/>
      <c r="F3" s="136"/>
      <c r="G3" s="137"/>
    </row>
    <row r="4" spans="1:7" x14ac:dyDescent="0.35">
      <c r="A4" s="135" t="s">
        <v>2</v>
      </c>
      <c r="B4" s="136"/>
      <c r="C4" s="136"/>
      <c r="D4" s="136"/>
      <c r="E4" s="136"/>
      <c r="F4" s="136"/>
      <c r="G4" s="137"/>
    </row>
    <row r="5" spans="1:7" x14ac:dyDescent="0.35">
      <c r="A5" s="103" t="s">
        <v>5</v>
      </c>
      <c r="B5" s="128" t="s">
        <v>489</v>
      </c>
      <c r="C5" s="127" t="s">
        <v>490</v>
      </c>
      <c r="D5" s="127" t="s">
        <v>491</v>
      </c>
      <c r="E5" s="127" t="s">
        <v>492</v>
      </c>
      <c r="F5" s="127" t="s">
        <v>493</v>
      </c>
      <c r="G5" s="127" t="s">
        <v>494</v>
      </c>
    </row>
    <row r="6" spans="1:7" ht="15.75" customHeight="1" x14ac:dyDescent="0.35">
      <c r="A6" s="25" t="s">
        <v>474</v>
      </c>
      <c r="B6" s="102">
        <f t="shared" ref="B6:G6" si="0">SUM(B7:B15)</f>
        <v>77638492.019999996</v>
      </c>
      <c r="C6" s="102">
        <f t="shared" si="0"/>
        <v>78127234.00999999</v>
      </c>
      <c r="D6" s="102">
        <f t="shared" si="0"/>
        <v>85273721.659999996</v>
      </c>
      <c r="E6" s="102">
        <f t="shared" si="0"/>
        <v>93995952.979999989</v>
      </c>
      <c r="F6" s="102">
        <f t="shared" si="0"/>
        <v>103044300.17999999</v>
      </c>
      <c r="G6" s="102">
        <f t="shared" si="0"/>
        <v>109355473.22</v>
      </c>
    </row>
    <row r="7" spans="1:7" x14ac:dyDescent="0.35">
      <c r="A7" s="51" t="s">
        <v>475</v>
      </c>
      <c r="B7" s="53">
        <v>52944671.18</v>
      </c>
      <c r="C7" s="53">
        <v>50896131.850000001</v>
      </c>
      <c r="D7" s="58">
        <v>59077693.030000001</v>
      </c>
      <c r="E7" s="58">
        <v>60090355.909999996</v>
      </c>
      <c r="F7" s="58">
        <v>63314400</v>
      </c>
      <c r="G7" s="58">
        <v>67331119</v>
      </c>
    </row>
    <row r="8" spans="1:7" ht="15.75" customHeight="1" x14ac:dyDescent="0.35">
      <c r="A8" s="51" t="s">
        <v>476</v>
      </c>
      <c r="B8" s="53">
        <v>1357049.23</v>
      </c>
      <c r="C8" s="53">
        <v>1530842</v>
      </c>
      <c r="D8" s="58">
        <v>1230659.6299999999</v>
      </c>
      <c r="E8" s="58">
        <v>1692783.62</v>
      </c>
      <c r="F8" s="58">
        <v>2955409.78</v>
      </c>
      <c r="G8" s="58">
        <v>2014342.5099999998</v>
      </c>
    </row>
    <row r="9" spans="1:7" x14ac:dyDescent="0.35">
      <c r="A9" s="51" t="s">
        <v>477</v>
      </c>
      <c r="B9" s="53">
        <v>22199747.760000002</v>
      </c>
      <c r="C9" s="53">
        <v>25493176.279999997</v>
      </c>
      <c r="D9" s="58">
        <v>24824577.93</v>
      </c>
      <c r="E9" s="58">
        <v>29946364.18</v>
      </c>
      <c r="F9" s="58">
        <v>33989954.939999998</v>
      </c>
      <c r="G9" s="58">
        <v>39441823.43</v>
      </c>
    </row>
    <row r="10" spans="1:7" x14ac:dyDescent="0.35">
      <c r="A10" s="51" t="s">
        <v>478</v>
      </c>
      <c r="B10" s="53">
        <v>0</v>
      </c>
      <c r="C10" s="53">
        <v>0</v>
      </c>
      <c r="D10" s="58">
        <v>0</v>
      </c>
      <c r="E10" s="58">
        <v>0</v>
      </c>
      <c r="F10" s="58">
        <v>0</v>
      </c>
      <c r="G10" s="58">
        <v>0</v>
      </c>
    </row>
    <row r="11" spans="1:7" x14ac:dyDescent="0.35">
      <c r="A11" s="51" t="s">
        <v>479</v>
      </c>
      <c r="B11" s="53">
        <v>1137023.8500000001</v>
      </c>
      <c r="C11" s="53">
        <v>207083.88</v>
      </c>
      <c r="D11" s="58">
        <v>140791.07</v>
      </c>
      <c r="E11" s="58">
        <v>2266449.27</v>
      </c>
      <c r="F11" s="58">
        <v>2784535.46</v>
      </c>
      <c r="G11" s="58">
        <v>568188.28</v>
      </c>
    </row>
    <row r="12" spans="1:7" x14ac:dyDescent="0.35">
      <c r="A12" s="51" t="s">
        <v>480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</row>
    <row r="13" spans="1:7" x14ac:dyDescent="0.35">
      <c r="A13" s="52" t="s">
        <v>481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</row>
    <row r="14" spans="1:7" x14ac:dyDescent="0.35">
      <c r="A14" s="51" t="s">
        <v>482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</row>
    <row r="15" spans="1:7" x14ac:dyDescent="0.35">
      <c r="A15" s="51" t="s">
        <v>483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</row>
    <row r="16" spans="1:7" x14ac:dyDescent="0.35">
      <c r="A16" s="51"/>
      <c r="B16" s="58"/>
      <c r="C16" s="58"/>
      <c r="D16" s="58"/>
      <c r="E16" s="58"/>
      <c r="F16" s="58"/>
      <c r="G16" s="58"/>
    </row>
    <row r="17" spans="1:7" x14ac:dyDescent="0.35">
      <c r="A17" s="3" t="s">
        <v>484</v>
      </c>
      <c r="B17" s="102">
        <f>SUM(B18:B26)</f>
        <v>0</v>
      </c>
      <c r="C17" s="102">
        <f t="shared" ref="C17:G17" si="1">SUM(C18:C26)</f>
        <v>0</v>
      </c>
      <c r="D17" s="102">
        <f t="shared" si="1"/>
        <v>0</v>
      </c>
      <c r="E17" s="102">
        <f t="shared" si="1"/>
        <v>0</v>
      </c>
      <c r="F17" s="102">
        <f t="shared" si="1"/>
        <v>0</v>
      </c>
      <c r="G17" s="102">
        <f t="shared" si="1"/>
        <v>0</v>
      </c>
    </row>
    <row r="18" spans="1:7" x14ac:dyDescent="0.35">
      <c r="A18" s="51" t="s">
        <v>475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</row>
    <row r="19" spans="1:7" x14ac:dyDescent="0.35">
      <c r="A19" s="51" t="s">
        <v>476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59">
        <v>0</v>
      </c>
    </row>
    <row r="20" spans="1:7" x14ac:dyDescent="0.35">
      <c r="A20" s="51" t="s">
        <v>477</v>
      </c>
      <c r="B20" s="59">
        <v>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</row>
    <row r="21" spans="1:7" x14ac:dyDescent="0.35">
      <c r="A21" s="51" t="s">
        <v>478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</row>
    <row r="22" spans="1:7" x14ac:dyDescent="0.35">
      <c r="A22" s="52" t="s">
        <v>479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</row>
    <row r="23" spans="1:7" x14ac:dyDescent="0.35">
      <c r="A23" s="52" t="s">
        <v>480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59">
        <v>0</v>
      </c>
    </row>
    <row r="24" spans="1:7" x14ac:dyDescent="0.35">
      <c r="A24" s="52" t="s">
        <v>481</v>
      </c>
      <c r="B24" s="59">
        <v>0</v>
      </c>
      <c r="C24" s="59">
        <v>0</v>
      </c>
      <c r="D24" s="59">
        <v>0</v>
      </c>
      <c r="E24" s="59">
        <v>0</v>
      </c>
      <c r="F24" s="59">
        <v>0</v>
      </c>
      <c r="G24" s="59">
        <v>0</v>
      </c>
    </row>
    <row r="25" spans="1:7" x14ac:dyDescent="0.35">
      <c r="A25" s="52" t="s">
        <v>485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35">
      <c r="A26" s="52" t="s">
        <v>483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59">
        <v>0</v>
      </c>
    </row>
    <row r="27" spans="1:7" x14ac:dyDescent="0.35">
      <c r="A27" s="39" t="s">
        <v>460</v>
      </c>
      <c r="B27" s="61"/>
      <c r="C27" s="61"/>
      <c r="D27" s="61"/>
      <c r="E27" s="61"/>
      <c r="F27" s="61"/>
      <c r="G27" s="61"/>
    </row>
    <row r="28" spans="1:7" ht="14.5" customHeight="1" x14ac:dyDescent="0.35">
      <c r="A28" s="3" t="s">
        <v>486</v>
      </c>
      <c r="B28" s="102">
        <f>B17+B6</f>
        <v>77638492.019999996</v>
      </c>
      <c r="C28" s="102">
        <f t="shared" ref="C28:G28" si="2">C17+C6</f>
        <v>78127234.00999999</v>
      </c>
      <c r="D28" s="102">
        <f t="shared" si="2"/>
        <v>85273721.659999996</v>
      </c>
      <c r="E28" s="102">
        <f t="shared" si="2"/>
        <v>93995952.979999989</v>
      </c>
      <c r="F28" s="102">
        <f t="shared" si="2"/>
        <v>103044300.17999999</v>
      </c>
      <c r="G28" s="102">
        <f t="shared" si="2"/>
        <v>109355473.22</v>
      </c>
    </row>
    <row r="29" spans="1:7" x14ac:dyDescent="0.35">
      <c r="A29" s="48"/>
      <c r="B29" s="48"/>
      <c r="C29" s="48"/>
      <c r="D29" s="48"/>
      <c r="E29" s="48"/>
      <c r="F29" s="48"/>
      <c r="G29" s="48"/>
    </row>
    <row r="31" spans="1:7" x14ac:dyDescent="0.35">
      <c r="A31" t="s">
        <v>503</v>
      </c>
    </row>
    <row r="32" spans="1:7" x14ac:dyDescent="0.35">
      <c r="A32" t="s">
        <v>504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 B7:C11" xr:uid="{B5415145-3E39-4AC3-9585-98F22FF6554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5" x14ac:dyDescent="0.35"/>
  <cols>
    <col min="1" max="1" width="68.81640625" bestFit="1" customWidth="1"/>
    <col min="2" max="2" width="21.81640625" bestFit="1" customWidth="1"/>
    <col min="3" max="3" width="19.81640625" customWidth="1"/>
    <col min="4" max="4" width="20.81640625" bestFit="1" customWidth="1"/>
    <col min="5" max="5" width="22.26953125" bestFit="1" customWidth="1"/>
    <col min="6" max="6" width="22.1796875" customWidth="1"/>
  </cols>
  <sheetData>
    <row r="1" spans="1:6" x14ac:dyDescent="0.35">
      <c r="A1" s="147" t="s">
        <v>505</v>
      </c>
      <c r="B1" s="130"/>
      <c r="C1" s="130"/>
      <c r="D1" s="130"/>
      <c r="E1" s="130"/>
      <c r="F1" s="130"/>
    </row>
    <row r="2" spans="1:6" x14ac:dyDescent="0.35">
      <c r="A2" s="132" t="str">
        <f>'Formato 1'!A2</f>
        <v>INSTITUTO CULTURAL DE LEÓN</v>
      </c>
      <c r="B2" s="133"/>
      <c r="C2" s="133"/>
      <c r="D2" s="133"/>
      <c r="E2" s="133"/>
      <c r="F2" s="134"/>
    </row>
    <row r="3" spans="1:6" x14ac:dyDescent="0.35">
      <c r="A3" s="135" t="s">
        <v>506</v>
      </c>
      <c r="B3" s="136"/>
      <c r="C3" s="136"/>
      <c r="D3" s="136"/>
      <c r="E3" s="136"/>
      <c r="F3" s="137"/>
    </row>
    <row r="4" spans="1:6" ht="29" x14ac:dyDescent="0.35">
      <c r="A4" s="103" t="s">
        <v>5</v>
      </c>
      <c r="B4" s="7" t="s">
        <v>507</v>
      </c>
      <c r="C4" s="32" t="s">
        <v>508</v>
      </c>
      <c r="D4" s="32" t="s">
        <v>509</v>
      </c>
      <c r="E4" s="32" t="s">
        <v>510</v>
      </c>
      <c r="F4" s="32" t="s">
        <v>511</v>
      </c>
    </row>
    <row r="5" spans="1:6" ht="15.75" customHeight="1" x14ac:dyDescent="0.35">
      <c r="A5" s="107" t="s">
        <v>512</v>
      </c>
      <c r="B5" s="112"/>
      <c r="C5" s="112"/>
      <c r="D5" s="112"/>
      <c r="E5" s="112"/>
      <c r="F5" s="112"/>
    </row>
    <row r="6" spans="1:6" x14ac:dyDescent="0.35">
      <c r="A6" s="110" t="s">
        <v>513</v>
      </c>
      <c r="B6" s="109"/>
      <c r="C6" s="109"/>
      <c r="D6" s="109"/>
      <c r="E6" s="109"/>
      <c r="F6" s="109"/>
    </row>
    <row r="7" spans="1:6" ht="15.75" customHeight="1" x14ac:dyDescent="0.35">
      <c r="A7" s="110" t="s">
        <v>514</v>
      </c>
      <c r="B7" s="109"/>
      <c r="C7" s="109"/>
      <c r="D7" s="109"/>
      <c r="E7" s="109"/>
      <c r="F7" s="109"/>
    </row>
    <row r="8" spans="1:6" x14ac:dyDescent="0.35">
      <c r="A8" s="111"/>
      <c r="B8" s="109"/>
      <c r="C8" s="109"/>
      <c r="D8" s="109"/>
      <c r="E8" s="109"/>
      <c r="F8" s="109"/>
    </row>
    <row r="9" spans="1:6" x14ac:dyDescent="0.35">
      <c r="A9" s="116" t="s">
        <v>515</v>
      </c>
      <c r="B9" s="109"/>
      <c r="C9" s="109"/>
      <c r="D9" s="109"/>
      <c r="E9" s="109"/>
      <c r="F9" s="109"/>
    </row>
    <row r="10" spans="1:6" x14ac:dyDescent="0.35">
      <c r="A10" s="110" t="s">
        <v>516</v>
      </c>
      <c r="B10" s="119"/>
      <c r="C10" s="119"/>
      <c r="D10" s="119"/>
      <c r="E10" s="119"/>
      <c r="F10" s="119"/>
    </row>
    <row r="11" spans="1:6" x14ac:dyDescent="0.35">
      <c r="A11" s="56" t="s">
        <v>517</v>
      </c>
      <c r="B11" s="119"/>
      <c r="C11" s="119"/>
      <c r="D11" s="119"/>
      <c r="E11" s="119"/>
      <c r="F11" s="119"/>
    </row>
    <row r="12" spans="1:6" x14ac:dyDescent="0.35">
      <c r="A12" s="56" t="s">
        <v>518</v>
      </c>
      <c r="B12" s="119"/>
      <c r="C12" s="119"/>
      <c r="D12" s="119"/>
      <c r="E12" s="119"/>
      <c r="F12" s="119"/>
    </row>
    <row r="13" spans="1:6" x14ac:dyDescent="0.35">
      <c r="A13" s="56" t="s">
        <v>519</v>
      </c>
      <c r="B13" s="119"/>
      <c r="C13" s="119"/>
      <c r="D13" s="119"/>
      <c r="E13" s="119"/>
      <c r="F13" s="119"/>
    </row>
    <row r="14" spans="1:6" x14ac:dyDescent="0.35">
      <c r="A14" s="110" t="s">
        <v>520</v>
      </c>
      <c r="B14" s="119"/>
      <c r="C14" s="119"/>
      <c r="D14" s="119"/>
      <c r="E14" s="119"/>
      <c r="F14" s="119"/>
    </row>
    <row r="15" spans="1:6" x14ac:dyDescent="0.35">
      <c r="A15" s="56" t="s">
        <v>517</v>
      </c>
      <c r="B15" s="119"/>
      <c r="C15" s="119"/>
      <c r="D15" s="119"/>
      <c r="E15" s="119"/>
      <c r="F15" s="119"/>
    </row>
    <row r="16" spans="1:6" x14ac:dyDescent="0.35">
      <c r="A16" s="56" t="s">
        <v>518</v>
      </c>
      <c r="B16" s="120"/>
      <c r="C16" s="120"/>
      <c r="D16" s="120"/>
      <c r="E16" s="120"/>
      <c r="F16" s="120"/>
    </row>
    <row r="17" spans="1:6" x14ac:dyDescent="0.35">
      <c r="A17" s="56" t="s">
        <v>519</v>
      </c>
      <c r="B17" s="121"/>
      <c r="C17" s="121"/>
      <c r="D17" s="121"/>
      <c r="E17" s="121"/>
      <c r="F17" s="121"/>
    </row>
    <row r="18" spans="1:6" x14ac:dyDescent="0.35">
      <c r="A18" s="110" t="s">
        <v>521</v>
      </c>
      <c r="B18" s="121"/>
      <c r="C18" s="121"/>
      <c r="D18" s="121"/>
      <c r="E18" s="121"/>
      <c r="F18" s="121"/>
    </row>
    <row r="19" spans="1:6" x14ac:dyDescent="0.35">
      <c r="A19" s="110" t="s">
        <v>522</v>
      </c>
      <c r="B19" s="121"/>
      <c r="C19" s="121"/>
      <c r="D19" s="121"/>
      <c r="E19" s="121"/>
      <c r="F19" s="121"/>
    </row>
    <row r="20" spans="1:6" x14ac:dyDescent="0.35">
      <c r="A20" s="110" t="s">
        <v>523</v>
      </c>
      <c r="B20" s="122"/>
      <c r="C20" s="122"/>
      <c r="D20" s="122"/>
      <c r="E20" s="122"/>
      <c r="F20" s="122"/>
    </row>
    <row r="21" spans="1:6" x14ac:dyDescent="0.35">
      <c r="A21" s="110" t="s">
        <v>524</v>
      </c>
      <c r="B21" s="122"/>
      <c r="C21" s="122"/>
      <c r="D21" s="122"/>
      <c r="E21" s="122"/>
      <c r="F21" s="122"/>
    </row>
    <row r="22" spans="1:6" x14ac:dyDescent="0.35">
      <c r="A22" s="110" t="s">
        <v>525</v>
      </c>
      <c r="B22" s="122"/>
      <c r="C22" s="122"/>
      <c r="D22" s="122"/>
      <c r="E22" s="122"/>
      <c r="F22" s="122"/>
    </row>
    <row r="23" spans="1:6" x14ac:dyDescent="0.35">
      <c r="A23" s="110" t="s">
        <v>526</v>
      </c>
      <c r="B23" s="122"/>
      <c r="C23" s="122"/>
      <c r="D23" s="122"/>
      <c r="E23" s="122"/>
      <c r="F23" s="122"/>
    </row>
    <row r="24" spans="1:6" x14ac:dyDescent="0.35">
      <c r="A24" s="110" t="s">
        <v>527</v>
      </c>
      <c r="B24" s="114"/>
      <c r="C24" s="114"/>
      <c r="D24" s="114"/>
      <c r="E24" s="114"/>
      <c r="F24" s="114"/>
    </row>
    <row r="25" spans="1:6" x14ac:dyDescent="0.35">
      <c r="A25" s="110" t="s">
        <v>528</v>
      </c>
      <c r="B25" s="114"/>
      <c r="C25" s="114"/>
      <c r="D25" s="114"/>
      <c r="E25" s="114"/>
      <c r="F25" s="114"/>
    </row>
    <row r="26" spans="1:6" x14ac:dyDescent="0.35">
      <c r="A26" s="111"/>
      <c r="B26" s="115"/>
      <c r="C26" s="115"/>
      <c r="D26" s="115"/>
      <c r="E26" s="115"/>
      <c r="F26" s="115"/>
    </row>
    <row r="27" spans="1:6" ht="14.5" customHeight="1" x14ac:dyDescent="0.35">
      <c r="A27" s="116" t="s">
        <v>529</v>
      </c>
      <c r="B27" s="113"/>
      <c r="C27" s="113"/>
      <c r="D27" s="113"/>
      <c r="E27" s="113"/>
      <c r="F27" s="113"/>
    </row>
    <row r="28" spans="1:6" x14ac:dyDescent="0.35">
      <c r="A28" s="110" t="s">
        <v>530</v>
      </c>
      <c r="B28" s="74"/>
      <c r="C28" s="74"/>
      <c r="D28" s="74"/>
      <c r="E28" s="74"/>
      <c r="F28" s="74"/>
    </row>
    <row r="29" spans="1:6" x14ac:dyDescent="0.35">
      <c r="A29" s="106"/>
      <c r="B29" s="47"/>
      <c r="C29" s="47"/>
      <c r="D29" s="47"/>
      <c r="E29" s="47"/>
      <c r="F29" s="47"/>
    </row>
    <row r="30" spans="1:6" x14ac:dyDescent="0.35">
      <c r="A30" s="117" t="s">
        <v>531</v>
      </c>
      <c r="B30" s="47"/>
      <c r="C30" s="47"/>
      <c r="D30" s="47"/>
      <c r="E30" s="47"/>
      <c r="F30" s="47"/>
    </row>
    <row r="31" spans="1:6" x14ac:dyDescent="0.35">
      <c r="A31" s="118" t="s">
        <v>516</v>
      </c>
      <c r="B31" s="74"/>
      <c r="C31" s="74"/>
      <c r="D31" s="74"/>
      <c r="E31" s="74"/>
      <c r="F31" s="74"/>
    </row>
    <row r="32" spans="1:6" x14ac:dyDescent="0.35">
      <c r="A32" s="118" t="s">
        <v>520</v>
      </c>
      <c r="B32" s="74"/>
      <c r="C32" s="74"/>
      <c r="D32" s="74"/>
      <c r="E32" s="74"/>
      <c r="F32" s="74"/>
    </row>
    <row r="33" spans="1:6" x14ac:dyDescent="0.35">
      <c r="A33" s="118" t="s">
        <v>532</v>
      </c>
      <c r="B33" s="74"/>
      <c r="C33" s="74"/>
      <c r="D33" s="74"/>
      <c r="E33" s="74"/>
      <c r="F33" s="74"/>
    </row>
    <row r="34" spans="1:6" x14ac:dyDescent="0.35">
      <c r="A34" s="106"/>
      <c r="B34" s="47"/>
      <c r="C34" s="47"/>
      <c r="D34" s="47"/>
      <c r="E34" s="47"/>
      <c r="F34" s="47"/>
    </row>
    <row r="35" spans="1:6" x14ac:dyDescent="0.35">
      <c r="A35" s="117" t="s">
        <v>533</v>
      </c>
      <c r="B35" s="47"/>
      <c r="C35" s="47"/>
      <c r="D35" s="47"/>
      <c r="E35" s="47"/>
      <c r="F35" s="47"/>
    </row>
    <row r="36" spans="1:6" x14ac:dyDescent="0.35">
      <c r="A36" s="118" t="s">
        <v>534</v>
      </c>
      <c r="B36" s="47"/>
      <c r="C36" s="47"/>
      <c r="D36" s="47"/>
      <c r="E36" s="47"/>
      <c r="F36" s="47"/>
    </row>
    <row r="37" spans="1:6" x14ac:dyDescent="0.35">
      <c r="A37" s="118" t="s">
        <v>535</v>
      </c>
      <c r="B37" s="47"/>
      <c r="C37" s="47"/>
      <c r="D37" s="47"/>
      <c r="E37" s="47"/>
      <c r="F37" s="47"/>
    </row>
    <row r="38" spans="1:6" x14ac:dyDescent="0.35">
      <c r="A38" s="118" t="s">
        <v>536</v>
      </c>
      <c r="B38" s="47"/>
      <c r="C38" s="47"/>
      <c r="D38" s="47"/>
      <c r="E38" s="47"/>
      <c r="F38" s="47"/>
    </row>
    <row r="39" spans="1:6" x14ac:dyDescent="0.35">
      <c r="A39" s="106"/>
      <c r="B39" s="47"/>
      <c r="C39" s="47"/>
      <c r="D39" s="47"/>
      <c r="E39" s="47"/>
      <c r="F39" s="47"/>
    </row>
    <row r="40" spans="1:6" x14ac:dyDescent="0.35">
      <c r="A40" s="117" t="s">
        <v>537</v>
      </c>
      <c r="B40" s="47"/>
      <c r="C40" s="47"/>
      <c r="D40" s="47"/>
      <c r="E40" s="47"/>
      <c r="F40" s="47"/>
    </row>
    <row r="41" spans="1:6" x14ac:dyDescent="0.35">
      <c r="A41" s="106"/>
      <c r="B41" s="47"/>
      <c r="C41" s="47"/>
      <c r="D41" s="47"/>
      <c r="E41" s="47"/>
      <c r="F41" s="47"/>
    </row>
    <row r="42" spans="1:6" x14ac:dyDescent="0.35">
      <c r="A42" s="117" t="s">
        <v>538</v>
      </c>
      <c r="B42" s="47"/>
      <c r="C42" s="47"/>
      <c r="D42" s="47"/>
      <c r="E42" s="47"/>
      <c r="F42" s="47"/>
    </row>
    <row r="43" spans="1:6" x14ac:dyDescent="0.35">
      <c r="A43" s="118" t="s">
        <v>539</v>
      </c>
      <c r="B43" s="74"/>
      <c r="C43" s="74"/>
      <c r="D43" s="74"/>
      <c r="E43" s="74"/>
      <c r="F43" s="74"/>
    </row>
    <row r="44" spans="1:6" x14ac:dyDescent="0.35">
      <c r="A44" s="118" t="s">
        <v>540</v>
      </c>
      <c r="B44" s="74"/>
      <c r="C44" s="74"/>
      <c r="D44" s="74"/>
      <c r="E44" s="74"/>
      <c r="F44" s="74"/>
    </row>
    <row r="45" spans="1:6" x14ac:dyDescent="0.35">
      <c r="A45" s="118" t="s">
        <v>541</v>
      </c>
      <c r="B45" s="74"/>
      <c r="C45" s="74"/>
      <c r="D45" s="74"/>
      <c r="E45" s="74"/>
      <c r="F45" s="74"/>
    </row>
    <row r="46" spans="1:6" x14ac:dyDescent="0.35">
      <c r="A46" s="106"/>
      <c r="B46" s="47"/>
      <c r="C46" s="47"/>
      <c r="D46" s="47"/>
      <c r="E46" s="47"/>
      <c r="F46" s="47"/>
    </row>
    <row r="47" spans="1:6" ht="29" x14ac:dyDescent="0.35">
      <c r="A47" s="117" t="s">
        <v>542</v>
      </c>
      <c r="B47" s="47"/>
      <c r="C47" s="47"/>
      <c r="D47" s="47"/>
      <c r="E47" s="47"/>
      <c r="F47" s="47"/>
    </row>
    <row r="48" spans="1:6" x14ac:dyDescent="0.35">
      <c r="A48" s="118" t="s">
        <v>540</v>
      </c>
      <c r="B48" s="74"/>
      <c r="C48" s="74"/>
      <c r="D48" s="74"/>
      <c r="E48" s="74"/>
      <c r="F48" s="74"/>
    </row>
    <row r="49" spans="1:6" x14ac:dyDescent="0.35">
      <c r="A49" s="118" t="s">
        <v>541</v>
      </c>
      <c r="B49" s="74"/>
      <c r="C49" s="74"/>
      <c r="D49" s="74"/>
      <c r="E49" s="74"/>
      <c r="F49" s="74"/>
    </row>
    <row r="50" spans="1:6" x14ac:dyDescent="0.35">
      <c r="A50" s="106"/>
      <c r="B50" s="47"/>
      <c r="C50" s="47"/>
      <c r="D50" s="47"/>
      <c r="E50" s="47"/>
      <c r="F50" s="47"/>
    </row>
    <row r="51" spans="1:6" x14ac:dyDescent="0.35">
      <c r="A51" s="117" t="s">
        <v>543</v>
      </c>
      <c r="B51" s="47"/>
      <c r="C51" s="47"/>
      <c r="D51" s="47"/>
      <c r="E51" s="47"/>
      <c r="F51" s="47"/>
    </row>
    <row r="52" spans="1:6" x14ac:dyDescent="0.35">
      <c r="A52" s="118" t="s">
        <v>540</v>
      </c>
      <c r="B52" s="74"/>
      <c r="C52" s="74"/>
      <c r="D52" s="74"/>
      <c r="E52" s="74"/>
      <c r="F52" s="74"/>
    </row>
    <row r="53" spans="1:6" x14ac:dyDescent="0.35">
      <c r="A53" s="118" t="s">
        <v>541</v>
      </c>
      <c r="B53" s="74"/>
      <c r="C53" s="74"/>
      <c r="D53" s="74"/>
      <c r="E53" s="74"/>
      <c r="F53" s="74"/>
    </row>
    <row r="54" spans="1:6" x14ac:dyDescent="0.35">
      <c r="A54" s="118" t="s">
        <v>544</v>
      </c>
      <c r="B54" s="74"/>
      <c r="C54" s="74"/>
      <c r="D54" s="74"/>
      <c r="E54" s="74"/>
      <c r="F54" s="74"/>
    </row>
    <row r="55" spans="1:6" x14ac:dyDescent="0.35">
      <c r="A55" s="106"/>
      <c r="B55" s="47"/>
      <c r="C55" s="47"/>
      <c r="D55" s="47"/>
      <c r="E55" s="47"/>
      <c r="F55" s="47"/>
    </row>
    <row r="56" spans="1:6" x14ac:dyDescent="0.35">
      <c r="A56" s="117" t="s">
        <v>545</v>
      </c>
      <c r="B56" s="47"/>
      <c r="C56" s="47"/>
      <c r="D56" s="47"/>
      <c r="E56" s="47"/>
      <c r="F56" s="47"/>
    </row>
    <row r="57" spans="1:6" x14ac:dyDescent="0.35">
      <c r="A57" s="118" t="s">
        <v>540</v>
      </c>
      <c r="B57" s="74"/>
      <c r="C57" s="74"/>
      <c r="D57" s="74"/>
      <c r="E57" s="74"/>
      <c r="F57" s="74"/>
    </row>
    <row r="58" spans="1:6" x14ac:dyDescent="0.35">
      <c r="A58" s="118" t="s">
        <v>541</v>
      </c>
      <c r="B58" s="74"/>
      <c r="C58" s="74"/>
      <c r="D58" s="74"/>
      <c r="E58" s="74"/>
      <c r="F58" s="74"/>
    </row>
    <row r="59" spans="1:6" x14ac:dyDescent="0.35">
      <c r="A59" s="106"/>
      <c r="B59" s="47"/>
      <c r="C59" s="47"/>
      <c r="D59" s="47"/>
      <c r="E59" s="47"/>
      <c r="F59" s="47"/>
    </row>
    <row r="60" spans="1:6" x14ac:dyDescent="0.35">
      <c r="A60" s="117" t="s">
        <v>546</v>
      </c>
      <c r="B60" s="47"/>
      <c r="C60" s="47"/>
      <c r="D60" s="47"/>
      <c r="E60" s="47"/>
      <c r="F60" s="47"/>
    </row>
    <row r="61" spans="1:6" x14ac:dyDescent="0.35">
      <c r="A61" s="118" t="s">
        <v>547</v>
      </c>
      <c r="B61" s="105"/>
      <c r="C61" s="105"/>
      <c r="D61" s="105"/>
      <c r="E61" s="105"/>
      <c r="F61" s="105"/>
    </row>
    <row r="62" spans="1:6" x14ac:dyDescent="0.35">
      <c r="A62" s="118" t="s">
        <v>548</v>
      </c>
      <c r="B62" s="123"/>
      <c r="C62" s="123"/>
      <c r="D62" s="123"/>
      <c r="E62" s="123"/>
      <c r="F62" s="123"/>
    </row>
    <row r="63" spans="1:6" x14ac:dyDescent="0.35">
      <c r="A63" s="106"/>
      <c r="B63" s="105"/>
      <c r="C63" s="105"/>
      <c r="D63" s="105"/>
      <c r="E63" s="105"/>
      <c r="F63" s="105"/>
    </row>
    <row r="64" spans="1:6" x14ac:dyDescent="0.35">
      <c r="A64" s="117" t="s">
        <v>549</v>
      </c>
      <c r="B64" s="105"/>
      <c r="C64" s="105"/>
      <c r="D64" s="105"/>
      <c r="E64" s="105"/>
      <c r="F64" s="105"/>
    </row>
    <row r="65" spans="1:6" x14ac:dyDescent="0.35">
      <c r="A65" s="118" t="s">
        <v>550</v>
      </c>
      <c r="B65" s="105"/>
      <c r="C65" s="105"/>
      <c r="D65" s="105"/>
      <c r="E65" s="105"/>
      <c r="F65" s="105"/>
    </row>
    <row r="66" spans="1:6" x14ac:dyDescent="0.35">
      <c r="A66" s="118" t="s">
        <v>551</v>
      </c>
      <c r="B66" s="106"/>
      <c r="C66" s="47"/>
      <c r="D66" s="106"/>
      <c r="E66" s="106"/>
      <c r="F66" s="106"/>
    </row>
    <row r="67" spans="1:6" x14ac:dyDescent="0.3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VERO</cp:lastModifiedBy>
  <cp:revision/>
  <dcterms:created xsi:type="dcterms:W3CDTF">2023-03-16T22:14:51Z</dcterms:created>
  <dcterms:modified xsi:type="dcterms:W3CDTF">2026-10-15T19:58:50Z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