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9B936B1D-E59E-4E9D-BD2E-DD8B64765133}" xr6:coauthVersionLast="47" xr6:coauthVersionMax="47" xr10:uidLastSave="{00000000-0000-0000-0000-000000000000}"/>
  <bookViews>
    <workbookView xWindow="-120" yWindow="-120" windowWidth="29040" windowHeight="15840" firstSheet="5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0" l="1"/>
  <c r="G23" i="9"/>
  <c r="G19" i="9" s="1"/>
  <c r="D23" i="9"/>
  <c r="G11" i="8" l="1"/>
  <c r="G12" i="8"/>
  <c r="G13" i="8"/>
  <c r="G14" i="8"/>
  <c r="G15" i="8"/>
  <c r="G16" i="8"/>
  <c r="G17" i="8"/>
  <c r="G10" i="8"/>
  <c r="D11" i="8"/>
  <c r="D12" i="8"/>
  <c r="D13" i="8"/>
  <c r="D14" i="8"/>
  <c r="D15" i="8"/>
  <c r="D16" i="8"/>
  <c r="D17" i="8"/>
  <c r="D10" i="8"/>
  <c r="D57" i="7" l="1"/>
  <c r="D56" i="7"/>
  <c r="D55" i="7"/>
  <c r="D54" i="7"/>
  <c r="D53" i="7"/>
  <c r="D52" i="7"/>
  <c r="D51" i="7"/>
  <c r="D50" i="7"/>
  <c r="D49" i="7"/>
  <c r="D47" i="7"/>
  <c r="D46" i="7"/>
  <c r="D45" i="7"/>
  <c r="D44" i="7"/>
  <c r="D43" i="7"/>
  <c r="D42" i="7"/>
  <c r="D41" i="7"/>
  <c r="D40" i="7"/>
  <c r="D39" i="7"/>
  <c r="D37" i="7"/>
  <c r="D36" i="7"/>
  <c r="D35" i="7"/>
  <c r="D34" i="7"/>
  <c r="D33" i="7"/>
  <c r="D32" i="7"/>
  <c r="D31" i="7"/>
  <c r="D30" i="7"/>
  <c r="D29" i="7"/>
  <c r="D27" i="7"/>
  <c r="D26" i="7"/>
  <c r="D25" i="7"/>
  <c r="D24" i="7"/>
  <c r="D23" i="7"/>
  <c r="D22" i="7"/>
  <c r="D21" i="7"/>
  <c r="D20" i="7"/>
  <c r="D19" i="7"/>
  <c r="D12" i="7"/>
  <c r="D13" i="7"/>
  <c r="D14" i="7"/>
  <c r="D15" i="7"/>
  <c r="D16" i="7"/>
  <c r="D17" i="7"/>
  <c r="D11" i="7"/>
  <c r="D68" i="6" l="1"/>
  <c r="D73" i="6"/>
  <c r="D34" i="6"/>
  <c r="D15" i="6"/>
  <c r="B17" i="2" l="1"/>
  <c r="C17" i="2"/>
  <c r="D6" i="19"/>
  <c r="E6" i="19" s="1"/>
  <c r="F6" i="19" s="1"/>
  <c r="G6" i="19" s="1"/>
  <c r="C6" i="19"/>
  <c r="D6" i="16"/>
  <c r="E6" i="16" s="1"/>
  <c r="F6" i="16" s="1"/>
  <c r="G6" i="16" s="1"/>
  <c r="D7" i="16"/>
  <c r="E7" i="16"/>
  <c r="F7" i="16"/>
  <c r="G7" i="16"/>
  <c r="C6" i="16"/>
  <c r="A4" i="4"/>
  <c r="B6" i="3"/>
  <c r="F6" i="2"/>
  <c r="E6" i="2"/>
  <c r="A2" i="25"/>
  <c r="G17" i="22"/>
  <c r="G28" i="22" s="1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B29" i="19" s="1"/>
  <c r="A2" i="19"/>
  <c r="C7" i="16"/>
  <c r="C31" i="16" s="1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1" i="16" l="1"/>
  <c r="E28" i="22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F9" i="2"/>
  <c r="E9" i="2"/>
  <c r="E47" i="2" s="1"/>
  <c r="C60" i="2"/>
  <c r="B60" i="2"/>
  <c r="C41" i="2"/>
  <c r="B41" i="2"/>
  <c r="C38" i="2"/>
  <c r="C9" i="9" l="1"/>
  <c r="C9" i="7"/>
  <c r="G28" i="7"/>
  <c r="E79" i="2"/>
  <c r="F81" i="2"/>
  <c r="E59" i="2"/>
  <c r="E81" i="2" s="1"/>
  <c r="K20" i="4"/>
  <c r="E20" i="4"/>
  <c r="I20" i="4"/>
  <c r="C43" i="9"/>
  <c r="B43" i="9"/>
  <c r="D9" i="9"/>
  <c r="E9" i="9"/>
  <c r="G9" i="9"/>
  <c r="B9" i="9"/>
  <c r="D43" i="9"/>
  <c r="E43" i="9"/>
  <c r="E77" i="9" s="1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9" i="7"/>
  <c r="F159" i="7" s="1"/>
  <c r="D9" i="7"/>
  <c r="C70" i="6"/>
  <c r="F70" i="6"/>
  <c r="G45" i="6"/>
  <c r="G65" i="6" s="1"/>
  <c r="G16" i="6"/>
  <c r="G41" i="6" s="1"/>
  <c r="G37" i="6"/>
  <c r="G77" i="9" l="1"/>
  <c r="D77" i="9"/>
  <c r="C77" i="9"/>
  <c r="C159" i="7"/>
  <c r="B77" i="9"/>
  <c r="F77" i="9"/>
  <c r="D159" i="7"/>
  <c r="G84" i="7"/>
  <c r="G159" i="7" s="1"/>
  <c r="G42" i="6"/>
  <c r="G70" i="6"/>
  <c r="B38" i="2" l="1"/>
  <c r="C31" i="2"/>
  <c r="B31" i="2"/>
  <c r="C25" i="2"/>
  <c r="B25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<sst xmlns="http://schemas.openxmlformats.org/spreadsheetml/2006/main" count="1008" uniqueCount="594">
  <si>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</si>
  <si>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</si>
  <si>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</si>
  <si>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</si>
  <si>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</si>
  <si>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</si>
  <si>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</si>
  <si>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</si>
  <si>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</si>
  <si>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</si>
  <si>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</si>
  <si>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</si>
  <si>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</si>
  <si>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</si>
  <si>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</si>
  <si>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</si>
  <si>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</si>
  <si>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</si>
  <si>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</si>
  <si>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</si>
  <si>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</si>
  <si>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</si>
  <si>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</si>
  <si>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</si>
  <si>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</si>
  <si>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</si>
  <si>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</si>
  <si>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</si>
  <si>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</si>
  <si>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</si>
  <si>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</si>
  <si>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</si>
  <si>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</si>
  <si>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</si>
  <si>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</si>
  <si>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</si>
  <si>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</si>
  <si>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</si>
  <si>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</si>
  <si>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</si>
  <si>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</si>
  <si>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</si>
  <si>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</si>
  <si>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</si>
  <si>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</si>
  <si>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</si>
  <si>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</si>
  <si>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</si>
  <si>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</si>
  <si>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</si>
  <si>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</si>
  <si>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</si>
  <si>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</si>
  <si>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</si>
  <si>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</si>
  <si>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</si>
  <si>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</si>
  <si>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</si>
  <si>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</si>
  <si>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</si>
  <si>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</si>
  <si>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</si>
  <si>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</si>
  <si>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</si>
  <si>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</si>
  <si>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</si>
  <si>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</si>
  <si>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</si>
  <si>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</si>
  <si>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</si>
  <si>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</si>
  <si>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</si>
  <si>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</si>
  <si>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</si>
  <si>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</si>
  <si>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</si>
  <si>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</si>
  <si>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</si>
  <si>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</si>
  <si>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</si>
  <si>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</si>
  <si>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</si>
  <si>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</si>
  <si>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</si>
  <si>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</si>
  <si>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</si>
  <si>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</si>
  <si>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</si>
  <si>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</si>
  <si>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</si>
  <si>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</si>
  <si>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</si>
  <si>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</si>
  <si>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</si>
  <si>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</si>
  <si>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</si>
  <si>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</si>
  <si>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</si>
  <si>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</si>
  <si>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</si>
  <si>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</si>
  <si>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</si>
  <si>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</si>
  <si>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</si>
  <si>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</si>
  <si>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</si>
  <si>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</si>
  <si>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</si>
  <si>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</si>
  <si>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</si>
  <si>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</si>
  <si>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</si>
  <si>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</si>
  <si>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</si>
  <si>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</si>
  <si>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</si>
  <si>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</si>
  <si>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</si>
  <si>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</si>
  <si>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</si>
  <si>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</si>
  <si>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</si>
  <si>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</si>
  <si>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</si>
  <si>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</si>
  <si>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</si>
  <si>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</si>
  <si>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</si>
  <si>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</si>
  <si>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</si>
  <si>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</si>
  <si>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</si>
  <si>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</si>
  <si>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</si>
  <si>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</si>
  <si>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</si>
  <si>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</si>
  <si>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</si>
  <si>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</si>
  <si>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</si>
  <si>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</si>
  <si>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</si>
  <si>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</si>
  <si>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</si>
  <si>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</si>
  <si>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</si>
  <si>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</si>
  <si>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</si>
  <si>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</si>
  <si>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</si>
  <si>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</si>
  <si>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</si>
  <si>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</si>
  <si>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</si>
  <si>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</si>
  <si>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</si>
  <si>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</si>
  <si>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</si>
  <si>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</si>
  <si>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</si>
  <si>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</si>
  <si>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</si>
  <si>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</si>
  <si>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</si>
  <si>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</si>
  <si>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</si>
  <si>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</si>
  <si>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</si>
  <si>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</si>
  <si>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</si>
  <si>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</si>
  <si>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</si>
  <si>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</si>
  <si>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</si>
  <si>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</si>
  <si>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</si>
  <si>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</si>
  <si>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</si>
  <si>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</si>
  <si>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</si>
  <si>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</si>
  <si>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</si>
  <si>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</si>
  <si>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</si>
  <si>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</si>
  <si>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</si>
  <si>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</si>
  <si>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</si>
  <si>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</si>
  <si>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</si>
  <si>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</si>
  <si>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</si>
  <si>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</si>
  <si>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</si>
  <si>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</si>
  <si>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</si>
  <si>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</si>
  <si>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</si>
  <si>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</si>
  <si>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</si>
  <si>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</si>
  <si>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</si>
  <si>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</si>
  <si>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</si>
  <si>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</si>
  <si>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</si>
  <si>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</si>
  <si>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</si>
  <si>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</si>
  <si>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</si>
  <si>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</si>
  <si>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</si>
  <si>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</si>
  <si>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</si>
  <si>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</si>
  <si>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</si>
  <si>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</si>
  <si>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</si>
  <si>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</si>
  <si>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</si>
  <si>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</si>
  <si>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</si>
  <si>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</si>
  <si>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</si>
  <si>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</si>
  <si>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</si>
  <si>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</si>
  <si>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</si>
  <si>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</si>
  <si>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</si>
  <si>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</si>
  <si>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</si>
  <si>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</si>
  <si>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</si>
  <si>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</si>
  <si>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</si>
  <si>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</si>
  <si>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</si>
  <si>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</si>
  <si>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</si>
  <si>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</si>
  <si>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</si>
  <si>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</si>
  <si>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</si>
  <si>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</si>
  <si>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</si>
  <si>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</si>
  <si>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</si>
  <si>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</si>
  <si>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</si>
  <si>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</si>
  <si>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</si>
  <si>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</si>
  <si>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</si>
  <si>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</si>
  <si>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</si>
  <si>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</si>
  <si>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</si>
  <si>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</si>
  <si>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</si>
  <si>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</si>
  <si>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</si>
  <si>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</si>
  <si>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</si>
  <si>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</si>
  <si>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</si>
  <si>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</si>
  <si>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</si>
  <si>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</si>
  <si>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</si>
  <si>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</si>
  <si>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</si>
  <si>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</si>
  <si>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</si>
  <si>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</si>
  <si>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</si>
  <si>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</si>
  <si>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</si>
  <si>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</si>
  <si>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</si>
  <si>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</si>
  <si>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</si>
  <si>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</si>
  <si>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</si>
  <si>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</si>
  <si>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</si>
  <si>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</si>
  <si>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</si>
  <si>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</si>
  <si>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</si>
  <si>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</si>
  <si>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</si>
  <si>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</si>
  <si>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</si>
  <si>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</si>
  <si>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</si>
  <si>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</si>
  <si>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</si>
  <si>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</si>
  <si>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</si>
  <si>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</si>
  <si>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</si>
  <si>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</si>
  <si>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</si>
  <si>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</si>
  <si>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</si>
  <si>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</si>
  <si>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</si>
  <si>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</si>
  <si>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</si>
  <si>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</si>
  <si>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</si>
  <si>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</si>
  <si>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</si>
  <si>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</si>
  <si>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</si>
  <si>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</si>
  <si>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</si>
  <si>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</si>
  <si>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</si>
  <si>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</si>
  <si>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</si>
  <si>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</si>
  <si>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</si>
  <si>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</si>
  <si>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</si>
  <si>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</si>
  <si>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</si>
  <si>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</si>
  <si>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</si>
  <si>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</si>
  <si>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</si>
  <si>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</si>
  <si>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</si>
  <si>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</si>
  <si>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</si>
  <si>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</si>
  <si>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</si>
  <si>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</si>
  <si>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</si>
  <si>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</si>
  <si>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</si>
  <si>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</si>
  <si>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</si>
  <si>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</si>
  <si>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</si>
  <si>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</si>
  <si>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</si>
  <si>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</si>
  <si>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</si>
  <si>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</si>
  <si>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</si>
  <si>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</si>
  <si>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</si>
  <si>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</si>
  <si>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</si>
  <si>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</si>
  <si>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</si>
  <si>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</si>
  <si>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</si>
  <si>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</si>
  <si>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</si>
  <si>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</si>
  <si>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</si>
  <si>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</si>
  <si>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</si>
  <si>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</si>
  <si>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</si>
  <si>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</si>
  <si>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</si>
  <si>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</si>
  <si>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</si>
  <si>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</si>
  <si>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</si>
  <si>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</si>
  <si>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</si>
  <si>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</si>
  <si>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</si>
  <si>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</si>
  <si>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</si>
  <si>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</si>
  <si>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</si>
  <si>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</si>
  <si>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</si>
  <si>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</si>
  <si>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</si>
  <si>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</si>
  <si>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</si>
  <si>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</si>
  <si>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</si>
  <si>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</si>
  <si>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</si>
  <si>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</si>
  <si>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</si>
  <si>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</si>
  <si>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</si>
  <si>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</si>
  <si>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</si>
  <si>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</si>
  <si>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</si>
  <si>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</si>
  <si>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</si>
  <si>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</si>
  <si>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</si>
  <si>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</si>
  <si>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</si>
  <si>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</si>
  <si>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</si>
  <si>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</si>
  <si>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</si>
  <si>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</si>
  <si>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</si>
  <si>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</si>
  <si>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</si>
  <si>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</si>
  <si>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</si>
  <si>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</si>
  <si>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</si>
  <si>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</si>
  <si>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</si>
  <si>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</si>
  <si>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</si>
  <si>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</si>
  <si>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</si>
  <si>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</si>
  <si>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</si>
  <si>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</si>
  <si>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</si>
  <si>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</si>
  <si>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</si>
  <si>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</si>
  <si>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</si>
  <si>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</si>
  <si>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</si>
  <si>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</si>
  <si>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</si>
  <si>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</si>
  <si>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</si>
  <si>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</si>
  <si>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</si>
  <si>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</si>
  <si>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</si>
  <si>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</si>
  <si>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</si>
  <si>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</si>
  <si>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</si>
  <si>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</si>
  <si>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</si>
  <si>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</si>
  <si>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</si>
  <si>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</si>
  <si>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</si>
  <si>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</si>
  <si>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</si>
  <si>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</si>
  <si>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</si>
  <si>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</si>
  <si>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</si>
  <si>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</si>
  <si>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</si>
  <si>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</si>
  <si>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</si>
  <si>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</si>
  <si>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</si>
  <si>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</si>
  <si>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</si>
  <si>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</si>
  <si>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</si>
  <si>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</si>
  <si>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</si>
  <si>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</si>
  <si>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</si>
  <si>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</si>
  <si>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</si>
  <si>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</si>
  <si>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</si>
  <si>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</si>
  <si>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</si>
  <si>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</si>
  <si>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</si>
  <si>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</si>
  <si>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</si>
  <si>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</si>
  <si>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</si>
  <si>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</si>
  <si>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</si>
  <si>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</si>
  <si>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</si>
  <si>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</si>
  <si>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</si>
  <si>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2020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</si>
  <si>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</si>
  <si>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</si>
  <si>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</si>
  <si>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</si>
  <si>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2025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</si>
  <si>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</si>
  <si>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</si>
  <si>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</si>
  <si>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</si>
  <si>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</si>
  <si>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</si>
  <si>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</si>
  <si>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</si>
  <si>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</si>
  <si>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</si>
  <si>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</si>
  <si>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</si>
  <si>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</si>
  <si>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</si>
  <si>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</si>
  <si>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</si>
  <si>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</si>
  <si>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</si>
  <si>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</si>
  <si>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</si>
  <si>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</si>
  <si>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</si>
  <si>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</si>
  <si>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</si>
  <si>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</si>
  <si>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</si>
  <si>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</si>
  <si>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</si>
  <si>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</si>
  <si>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</si>
  <si>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</si>
  <si>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</si>
  <si>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</si>
  <si>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</si>
  <si>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</si>
  <si>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</si>
  <si>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</si>
  <si>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</si>
  <si>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</si>
  <si>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</si>
  <si>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</si>
  <si>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</si>
  <si>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</si>
  <si>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</si>
  <si>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</si>
  <si>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</si>
  <si>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</si>
  <si>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</si>
  <si>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</si>
  <si>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</si>
  <si>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</si>
  <si>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</si>
  <si>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</si>
  <si>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</si>
  <si>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</si>
  <si>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</si>
  <si>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</si>
  <si>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</si>
  <si>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</si>
  <si>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</si>
  <si>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</si>
  <si>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</si>
  <si>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</si>
  <si>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</si>
  <si>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</si>
  <si>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</si>
  <si>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</si>
  <si>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</si>
  <si>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</si>
  <si>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</si>
  <si>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</si>
  <si>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</si>
  <si>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</si>
  <si>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</si>
  <si>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</si>
  <si>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</si>
  <si>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</si>
  <si>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</si>
  <si>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</si>
  <si>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</si>
  <si>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</si>
  <si>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</si>
  <si>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</si>
  <si>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</si>
  <si>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</si>
  <si>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</si>
  <si>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</si>
  <si>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Al 31 de diciembre de 2025 y al 31 de marzo de 2026</t>
  </si>
  <si>
    <t>Del 1 de enero al 31 de marzo de 2026</t>
  </si>
  <si>
    <t>100 DIRECCION GENERAL</t>
  </si>
  <si>
    <t>200 DIRECCION DE ADMINISTRACION Y FINANZAS</t>
  </si>
  <si>
    <t>300 DIRECCIÓN DE COMUNICACIÓN Y RELACIONE</t>
  </si>
  <si>
    <t>400 DIRECCION DE DESARROLLO ARTÍSTICO</t>
  </si>
  <si>
    <t>500 DIRECCION DESARROLLO ACADEMICO</t>
  </si>
  <si>
    <t>600 DIRECCION DE FOMENTO CULTURAL Y PATRIMON</t>
  </si>
  <si>
    <t>700 DIRECCION DE INFRASTRUCTURA Y SERVICIOS</t>
  </si>
  <si>
    <t>1000 DIRECCIÓN DE MÚSICA Y GRUPOS REPRESENTAT</t>
  </si>
  <si>
    <t>Instituto Cultural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</si>
</sst>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4" fillId="0" borderId="0"/>
  </cellStyleXfs>
  <cellXfs count="21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8" xfId="0" applyNumberFormat="1" applyBorder="1" applyAlignment="1">
      <alignment vertical="center"/>
    </xf>
    <xf numFmtId="4" fontId="2" fillId="0" borderId="8" xfId="0" applyNumberFormat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23" fillId="0" borderId="14" xfId="0" applyNumberFormat="1" applyFont="1" applyBorder="1" applyAlignment="1" applyProtection="1">
      <alignment horizontal="right"/>
      <protection locked="0"/>
    </xf>
    <xf numFmtId="4" fontId="23" fillId="0" borderId="0" xfId="0" applyNumberFormat="1" applyFont="1" applyAlignment="1" applyProtection="1">
      <alignment horizontal="right"/>
      <protection locked="0"/>
    </xf>
    <xf numFmtId="0" fontId="0" fillId="0" borderId="8" xfId="0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4" fontId="0" fillId="0" borderId="0" xfId="0" applyNumberFormat="1" applyProtection="1">
      <protection locked="0"/>
    </xf>
    <xf numFmtId="0" fontId="0" fillId="0" borderId="4" xfId="0" applyBorder="1" applyAlignment="1">
      <alignment vertical="center"/>
    </xf>
    <xf numFmtId="4" fontId="0" fillId="0" borderId="7" xfId="0" applyNumberFormat="1" applyBorder="1" applyAlignment="1" applyProtection="1">
      <alignment vertical="center"/>
      <protection locked="0"/>
    </xf>
    <xf numFmtId="4" fontId="0" fillId="0" borderId="7" xfId="0" applyNumberFormat="1" applyBorder="1" applyAlignment="1">
      <alignment vertical="center"/>
    </xf>
    <xf numFmtId="4" fontId="2" fillId="0" borderId="7" xfId="0" applyNumberFormat="1" applyFont="1" applyBorder="1" applyAlignment="1" applyProtection="1">
      <alignment vertical="center"/>
      <protection locked="0"/>
    </xf>
    <xf numFmtId="4" fontId="0" fillId="0" borderId="9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Normal 3" xfId="5" xr:uid="{2A3D41F8-57F2-4297-9525-EEAECCB2618C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opLeftCell="A78" zoomScale="95" zoomScaleNormal="95" workbookViewId="0">
      <selection activeCell="F90" sqref="F90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77" t="s">
        <v>0</v>
      </c>
      <c r="B1" s="178"/>
      <c r="C1" s="178"/>
      <c r="D1" s="178"/>
      <c r="E1" s="178"/>
      <c r="F1" s="179"/>
    </row>
    <row r="2" spans="1:6" ht="15" customHeight="1" x14ac:dyDescent="0.25">
      <c r="A2" s="180" t="s">
        <v>593</v>
      </c>
      <c r="B2" s="181"/>
      <c r="C2" s="181"/>
      <c r="D2" s="181"/>
      <c r="E2" s="181"/>
      <c r="F2" s="182"/>
    </row>
    <row r="3" spans="1:6" ht="15" customHeight="1" x14ac:dyDescent="0.25">
      <c r="A3" s="183" t="s">
        <v>1</v>
      </c>
      <c r="B3" s="184"/>
      <c r="C3" s="184"/>
      <c r="D3" s="184"/>
      <c r="E3" s="184"/>
      <c r="F3" s="185"/>
    </row>
    <row r="4" spans="1:6" ht="12.95" customHeight="1" x14ac:dyDescent="0.25">
      <c r="A4" s="183" t="s">
        <v>583</v>
      </c>
      <c r="B4" s="184"/>
      <c r="C4" s="184"/>
      <c r="D4" s="184"/>
      <c r="E4" s="184"/>
      <c r="F4" s="185"/>
    </row>
    <row r="5" spans="1:6" ht="12.95" customHeight="1" x14ac:dyDescent="0.25">
      <c r="A5" s="186" t="s">
        <v>2</v>
      </c>
      <c r="B5" s="187"/>
      <c r="C5" s="187"/>
      <c r="D5" s="187"/>
      <c r="E5" s="187"/>
      <c r="F5" s="188"/>
    </row>
    <row r="6" spans="1:6" ht="41.45" customHeight="1" x14ac:dyDescent="0.25">
      <c r="A6" s="40" t="s">
        <v>3</v>
      </c>
      <c r="B6" s="41">
        <v>2026</v>
      </c>
      <c r="C6" s="1" t="s">
        <v>4</v>
      </c>
      <c r="D6" s="42" t="s">
        <v>5</v>
      </c>
      <c r="E6" s="41">
        <f>B6</f>
        <v>2026</v>
      </c>
      <c r="F6" s="1" t="str">
        <f>C6</f>
        <v>31 de diciembre de 2025</v>
      </c>
    </row>
    <row r="7" spans="1:6" ht="12.95" customHeight="1" x14ac:dyDescent="0.25">
      <c r="A7" s="43" t="s">
        <v>6</v>
      </c>
      <c r="B7" s="44"/>
      <c r="C7" s="161"/>
      <c r="D7" s="43" t="s">
        <v>7</v>
      </c>
      <c r="E7" s="172"/>
      <c r="F7" s="44"/>
    </row>
    <row r="8" spans="1:6" x14ac:dyDescent="0.25">
      <c r="A8" s="2" t="s">
        <v>8</v>
      </c>
      <c r="B8" s="45"/>
      <c r="C8" s="162"/>
      <c r="D8" s="2" t="s">
        <v>9</v>
      </c>
      <c r="E8" s="106"/>
      <c r="F8" s="45"/>
    </row>
    <row r="9" spans="1:6" x14ac:dyDescent="0.25">
      <c r="A9" s="46" t="s">
        <v>10</v>
      </c>
      <c r="B9" s="47">
        <f>SUM(B10:B16)</f>
        <v>37255466.299999997</v>
      </c>
      <c r="C9" s="163">
        <f>SUM(C10:C16)</f>
        <v>17817659.52</v>
      </c>
      <c r="D9" s="46" t="s">
        <v>11</v>
      </c>
      <c r="E9" s="173">
        <f>SUM(E10:E18)</f>
        <v>3635625.9499999997</v>
      </c>
      <c r="F9" s="47">
        <f>SUM(F10:F18)</f>
        <v>4319491.5299999993</v>
      </c>
    </row>
    <row r="10" spans="1:6" x14ac:dyDescent="0.25">
      <c r="A10" s="48" t="s">
        <v>12</v>
      </c>
      <c r="B10" s="53">
        <v>47500</v>
      </c>
      <c r="C10">
        <v>47500</v>
      </c>
      <c r="D10" s="48" t="s">
        <v>13</v>
      </c>
      <c r="E10">
        <v>7465.02</v>
      </c>
      <c r="F10" s="53">
        <v>605539.25</v>
      </c>
    </row>
    <row r="11" spans="1:6" x14ac:dyDescent="0.25">
      <c r="A11" s="48" t="s">
        <v>14</v>
      </c>
      <c r="B11" s="53">
        <v>37207966.299999997</v>
      </c>
      <c r="C11">
        <v>17770159.52</v>
      </c>
      <c r="D11" s="48" t="s">
        <v>15</v>
      </c>
      <c r="E11">
        <v>1713710.43</v>
      </c>
      <c r="F11" s="53">
        <v>453968.15</v>
      </c>
    </row>
    <row r="12" spans="1:6" x14ac:dyDescent="0.25">
      <c r="A12" s="48" t="s">
        <v>16</v>
      </c>
      <c r="B12" s="53">
        <v>0</v>
      </c>
      <c r="C12">
        <v>0</v>
      </c>
      <c r="D12" s="48" t="s">
        <v>17</v>
      </c>
      <c r="E12">
        <v>0</v>
      </c>
      <c r="F12" s="53">
        <v>0</v>
      </c>
    </row>
    <row r="13" spans="1:6" x14ac:dyDescent="0.25">
      <c r="A13" s="48" t="s">
        <v>18</v>
      </c>
      <c r="B13" s="53">
        <v>0</v>
      </c>
      <c r="C13">
        <v>0</v>
      </c>
      <c r="D13" s="48" t="s">
        <v>19</v>
      </c>
      <c r="E13">
        <v>0</v>
      </c>
      <c r="F13" s="53">
        <v>0</v>
      </c>
    </row>
    <row r="14" spans="1:6" x14ac:dyDescent="0.25">
      <c r="A14" s="48" t="s">
        <v>20</v>
      </c>
      <c r="B14" s="53">
        <v>0</v>
      </c>
      <c r="C14">
        <v>0</v>
      </c>
      <c r="D14" s="48" t="s">
        <v>21</v>
      </c>
      <c r="E14">
        <v>0</v>
      </c>
      <c r="F14" s="53">
        <v>0</v>
      </c>
    </row>
    <row r="15" spans="1:6" x14ac:dyDescent="0.25">
      <c r="A15" s="48" t="s">
        <v>22</v>
      </c>
      <c r="B15" s="53">
        <v>0</v>
      </c>
      <c r="C15">
        <v>0</v>
      </c>
      <c r="D15" s="48" t="s">
        <v>23</v>
      </c>
      <c r="E15">
        <v>0</v>
      </c>
      <c r="F15" s="53">
        <v>0</v>
      </c>
    </row>
    <row r="16" spans="1:6" x14ac:dyDescent="0.25">
      <c r="A16" s="48" t="s">
        <v>24</v>
      </c>
      <c r="B16" s="53">
        <v>0</v>
      </c>
      <c r="C16">
        <v>0</v>
      </c>
      <c r="D16" s="48" t="s">
        <v>25</v>
      </c>
      <c r="E16">
        <v>1118541.77</v>
      </c>
      <c r="F16" s="53">
        <v>2565981.63</v>
      </c>
    </row>
    <row r="17" spans="1:6" x14ac:dyDescent="0.25">
      <c r="A17" s="46" t="s">
        <v>26</v>
      </c>
      <c r="B17" s="47">
        <f>SUM(B18:B24)</f>
        <v>8324112.0099999998</v>
      </c>
      <c r="C17" s="163">
        <f>SUM(C18:C24)</f>
        <v>2236691.2000000002</v>
      </c>
      <c r="D17" s="48" t="s">
        <v>27</v>
      </c>
      <c r="E17">
        <v>0</v>
      </c>
      <c r="F17" s="53">
        <v>0</v>
      </c>
    </row>
    <row r="18" spans="1:6" x14ac:dyDescent="0.25">
      <c r="A18" s="48" t="s">
        <v>28</v>
      </c>
      <c r="B18" s="53">
        <v>0</v>
      </c>
      <c r="C18">
        <v>0</v>
      </c>
      <c r="D18" s="48" t="s">
        <v>29</v>
      </c>
      <c r="E18">
        <v>795908.73</v>
      </c>
      <c r="F18" s="53">
        <v>694002.5</v>
      </c>
    </row>
    <row r="19" spans="1:6" x14ac:dyDescent="0.25">
      <c r="A19" s="48" t="s">
        <v>30</v>
      </c>
      <c r="B19" s="53">
        <v>6234377.79</v>
      </c>
      <c r="C19">
        <v>146723.79</v>
      </c>
      <c r="D19" s="46" t="s">
        <v>31</v>
      </c>
      <c r="E19" s="173">
        <f>SUM(E20:E22)</f>
        <v>0</v>
      </c>
      <c r="F19" s="47">
        <f>SUM(F20:F22)</f>
        <v>0</v>
      </c>
    </row>
    <row r="20" spans="1:6" x14ac:dyDescent="0.25">
      <c r="A20" s="48" t="s">
        <v>32</v>
      </c>
      <c r="B20" s="53">
        <v>676465.82</v>
      </c>
      <c r="C20">
        <v>676699.01</v>
      </c>
      <c r="D20" s="48" t="s">
        <v>33</v>
      </c>
      <c r="E20" s="173">
        <v>0</v>
      </c>
      <c r="F20" s="47">
        <v>0</v>
      </c>
    </row>
    <row r="21" spans="1:6" x14ac:dyDescent="0.25">
      <c r="A21" s="48" t="s">
        <v>34</v>
      </c>
      <c r="B21" s="53">
        <v>1413268.4</v>
      </c>
      <c r="C21">
        <v>1413268.4</v>
      </c>
      <c r="D21" s="48" t="s">
        <v>35</v>
      </c>
      <c r="E21" s="173">
        <v>0</v>
      </c>
      <c r="F21" s="47">
        <v>0</v>
      </c>
    </row>
    <row r="22" spans="1:6" x14ac:dyDescent="0.25">
      <c r="A22" s="48" t="s">
        <v>36</v>
      </c>
      <c r="B22" s="53">
        <v>0</v>
      </c>
      <c r="C22">
        <v>0</v>
      </c>
      <c r="D22" s="48" t="s">
        <v>37</v>
      </c>
      <c r="E22" s="173">
        <v>0</v>
      </c>
      <c r="F22" s="47">
        <v>0</v>
      </c>
    </row>
    <row r="23" spans="1:6" x14ac:dyDescent="0.25">
      <c r="A23" s="48" t="s">
        <v>38</v>
      </c>
      <c r="B23" s="53">
        <v>0</v>
      </c>
      <c r="C23">
        <v>0</v>
      </c>
      <c r="D23" s="46" t="s">
        <v>39</v>
      </c>
      <c r="E23" s="173">
        <f>E24+E25</f>
        <v>0</v>
      </c>
      <c r="F23" s="47">
        <f>F24+F25</f>
        <v>0</v>
      </c>
    </row>
    <row r="24" spans="1:6" x14ac:dyDescent="0.25">
      <c r="A24" s="48" t="s">
        <v>40</v>
      </c>
      <c r="B24" s="53">
        <v>0</v>
      </c>
      <c r="C24">
        <v>0</v>
      </c>
      <c r="D24" s="48" t="s">
        <v>41</v>
      </c>
      <c r="E24" s="173">
        <v>0</v>
      </c>
      <c r="F24" s="47">
        <v>0</v>
      </c>
    </row>
    <row r="25" spans="1:6" x14ac:dyDescent="0.25">
      <c r="A25" s="46" t="s">
        <v>42</v>
      </c>
      <c r="B25" s="47">
        <f>SUM(B26:B30)</f>
        <v>818586.3</v>
      </c>
      <c r="C25" s="163">
        <f>SUM(C26:C30)</f>
        <v>560925.06999999995</v>
      </c>
      <c r="D25" s="48" t="s">
        <v>43</v>
      </c>
      <c r="E25" s="173">
        <v>0</v>
      </c>
      <c r="F25" s="47">
        <v>0</v>
      </c>
    </row>
    <row r="26" spans="1:6" x14ac:dyDescent="0.25">
      <c r="A26" s="48" t="s">
        <v>44</v>
      </c>
      <c r="B26" s="53">
        <v>818586.3</v>
      </c>
      <c r="C26">
        <v>560925.06999999995</v>
      </c>
      <c r="D26" s="46" t="s">
        <v>45</v>
      </c>
      <c r="E26" s="173">
        <v>0</v>
      </c>
      <c r="F26" s="47">
        <v>0</v>
      </c>
    </row>
    <row r="27" spans="1:6" x14ac:dyDescent="0.25">
      <c r="A27" s="48" t="s">
        <v>46</v>
      </c>
      <c r="B27" s="47">
        <v>0</v>
      </c>
      <c r="C27" s="163">
        <v>0</v>
      </c>
      <c r="D27" s="46" t="s">
        <v>47</v>
      </c>
      <c r="E27" s="173">
        <f>SUM(E28:E30)</f>
        <v>0</v>
      </c>
      <c r="F27" s="47">
        <f>SUM(F28:F30)</f>
        <v>0</v>
      </c>
    </row>
    <row r="28" spans="1:6" x14ac:dyDescent="0.25">
      <c r="A28" s="48" t="s">
        <v>48</v>
      </c>
      <c r="B28" s="47">
        <v>0</v>
      </c>
      <c r="C28" s="163">
        <v>0</v>
      </c>
      <c r="D28" s="48" t="s">
        <v>49</v>
      </c>
      <c r="E28" s="173">
        <v>0</v>
      </c>
      <c r="F28" s="47">
        <v>0</v>
      </c>
    </row>
    <row r="29" spans="1:6" x14ac:dyDescent="0.25">
      <c r="A29" s="48" t="s">
        <v>50</v>
      </c>
      <c r="B29" s="47">
        <v>0</v>
      </c>
      <c r="C29" s="163">
        <v>0</v>
      </c>
      <c r="D29" s="48" t="s">
        <v>51</v>
      </c>
      <c r="E29" s="173">
        <v>0</v>
      </c>
      <c r="F29" s="47">
        <v>0</v>
      </c>
    </row>
    <row r="30" spans="1:6" x14ac:dyDescent="0.25">
      <c r="A30" s="48" t="s">
        <v>52</v>
      </c>
      <c r="B30" s="47">
        <v>0</v>
      </c>
      <c r="C30" s="163">
        <v>0</v>
      </c>
      <c r="D30" s="48" t="s">
        <v>53</v>
      </c>
      <c r="E30" s="173">
        <v>0</v>
      </c>
      <c r="F30" s="47">
        <v>0</v>
      </c>
    </row>
    <row r="31" spans="1:6" x14ac:dyDescent="0.25">
      <c r="A31" s="46" t="s">
        <v>54</v>
      </c>
      <c r="B31" s="47">
        <f>SUM(B32:B36)</f>
        <v>0</v>
      </c>
      <c r="C31" s="163">
        <f>SUM(C32:C36)</f>
        <v>0</v>
      </c>
      <c r="D31" s="46" t="s">
        <v>55</v>
      </c>
      <c r="E31" s="173">
        <f>SUM(E32:E37)</f>
        <v>0</v>
      </c>
      <c r="F31" s="47">
        <f>SUM(F32:F37)</f>
        <v>0</v>
      </c>
    </row>
    <row r="32" spans="1:6" x14ac:dyDescent="0.25">
      <c r="A32" s="48" t="s">
        <v>56</v>
      </c>
      <c r="B32" s="47">
        <v>0</v>
      </c>
      <c r="C32" s="163">
        <v>0</v>
      </c>
      <c r="D32" s="48" t="s">
        <v>57</v>
      </c>
      <c r="E32" s="173">
        <v>0</v>
      </c>
      <c r="F32" s="47">
        <v>0</v>
      </c>
    </row>
    <row r="33" spans="1:6" ht="14.45" customHeight="1" x14ac:dyDescent="0.25">
      <c r="A33" s="48" t="s">
        <v>58</v>
      </c>
      <c r="B33" s="47">
        <v>0</v>
      </c>
      <c r="C33" s="163">
        <v>0</v>
      </c>
      <c r="D33" s="48" t="s">
        <v>59</v>
      </c>
      <c r="E33" s="173">
        <v>0</v>
      </c>
      <c r="F33" s="47">
        <v>0</v>
      </c>
    </row>
    <row r="34" spans="1:6" ht="14.45" customHeight="1" x14ac:dyDescent="0.25">
      <c r="A34" s="48" t="s">
        <v>60</v>
      </c>
      <c r="B34" s="47">
        <v>0</v>
      </c>
      <c r="C34" s="163">
        <v>0</v>
      </c>
      <c r="D34" s="48" t="s">
        <v>61</v>
      </c>
      <c r="E34" s="173">
        <v>0</v>
      </c>
      <c r="F34" s="47">
        <v>0</v>
      </c>
    </row>
    <row r="35" spans="1:6" ht="14.45" customHeight="1" x14ac:dyDescent="0.25">
      <c r="A35" s="48" t="s">
        <v>62</v>
      </c>
      <c r="B35" s="47">
        <v>0</v>
      </c>
      <c r="C35" s="163">
        <v>0</v>
      </c>
      <c r="D35" s="48" t="s">
        <v>63</v>
      </c>
      <c r="E35" s="173">
        <v>0</v>
      </c>
      <c r="F35" s="47">
        <v>0</v>
      </c>
    </row>
    <row r="36" spans="1:6" ht="14.45" customHeight="1" x14ac:dyDescent="0.25">
      <c r="A36" s="48" t="s">
        <v>64</v>
      </c>
      <c r="B36" s="47">
        <v>0</v>
      </c>
      <c r="C36" s="163">
        <v>0</v>
      </c>
      <c r="D36" s="48" t="s">
        <v>65</v>
      </c>
      <c r="E36" s="173">
        <v>0</v>
      </c>
      <c r="F36" s="47">
        <v>0</v>
      </c>
    </row>
    <row r="37" spans="1:6" ht="14.45" customHeight="1" x14ac:dyDescent="0.25">
      <c r="A37" s="46" t="s">
        <v>66</v>
      </c>
      <c r="B37" s="47">
        <v>0</v>
      </c>
      <c r="C37" s="163">
        <v>0</v>
      </c>
      <c r="D37" s="48" t="s">
        <v>67</v>
      </c>
      <c r="E37" s="173">
        <v>0</v>
      </c>
      <c r="F37" s="47">
        <v>0</v>
      </c>
    </row>
    <row r="38" spans="1:6" x14ac:dyDescent="0.25">
      <c r="A38" s="46" t="s">
        <v>68</v>
      </c>
      <c r="B38" s="47">
        <f>SUM(B39:B40)</f>
        <v>0</v>
      </c>
      <c r="C38" s="163">
        <f>SUM(C39:C40)</f>
        <v>0</v>
      </c>
      <c r="D38" s="46" t="s">
        <v>69</v>
      </c>
      <c r="E38" s="173">
        <f>SUM(E39:E41)</f>
        <v>0</v>
      </c>
      <c r="F38" s="47">
        <f>SUM(F39:F41)</f>
        <v>0</v>
      </c>
    </row>
    <row r="39" spans="1:6" x14ac:dyDescent="0.25">
      <c r="A39" s="48" t="s">
        <v>70</v>
      </c>
      <c r="B39" s="47">
        <v>0</v>
      </c>
      <c r="C39" s="163">
        <v>0</v>
      </c>
      <c r="D39" s="48" t="s">
        <v>71</v>
      </c>
      <c r="E39" s="173">
        <v>0</v>
      </c>
      <c r="F39" s="47">
        <v>0</v>
      </c>
    </row>
    <row r="40" spans="1:6" x14ac:dyDescent="0.25">
      <c r="A40" s="48" t="s">
        <v>72</v>
      </c>
      <c r="B40" s="47">
        <v>0</v>
      </c>
      <c r="C40" s="163">
        <v>0</v>
      </c>
      <c r="D40" s="48" t="s">
        <v>73</v>
      </c>
      <c r="E40" s="173">
        <v>0</v>
      </c>
      <c r="F40" s="47">
        <v>0</v>
      </c>
    </row>
    <row r="41" spans="1:6" x14ac:dyDescent="0.25">
      <c r="A41" s="46" t="s">
        <v>74</v>
      </c>
      <c r="B41" s="47">
        <f>SUM(B42:B45)</f>
        <v>0</v>
      </c>
      <c r="C41" s="163">
        <f>SUM(C42:C45)</f>
        <v>0</v>
      </c>
      <c r="D41" s="48" t="s">
        <v>75</v>
      </c>
      <c r="E41" s="173">
        <v>0</v>
      </c>
      <c r="F41" s="47">
        <v>0</v>
      </c>
    </row>
    <row r="42" spans="1:6" x14ac:dyDescent="0.25">
      <c r="A42" s="48" t="s">
        <v>76</v>
      </c>
      <c r="B42" s="47">
        <v>0</v>
      </c>
      <c r="C42" s="163">
        <v>0</v>
      </c>
      <c r="D42" s="46" t="s">
        <v>77</v>
      </c>
      <c r="E42" s="173">
        <f>SUM(E43:E45)</f>
        <v>0</v>
      </c>
      <c r="F42" s="47">
        <f>SUM(F43:F45)</f>
        <v>0</v>
      </c>
    </row>
    <row r="43" spans="1:6" x14ac:dyDescent="0.25">
      <c r="A43" s="48" t="s">
        <v>78</v>
      </c>
      <c r="B43" s="47">
        <v>0</v>
      </c>
      <c r="C43" s="163">
        <v>0</v>
      </c>
      <c r="D43" s="48" t="s">
        <v>79</v>
      </c>
      <c r="E43" s="173">
        <v>0</v>
      </c>
      <c r="F43" s="47">
        <v>0</v>
      </c>
    </row>
    <row r="44" spans="1:6" x14ac:dyDescent="0.25">
      <c r="A44" s="48" t="s">
        <v>80</v>
      </c>
      <c r="B44" s="47">
        <v>0</v>
      </c>
      <c r="C44" s="163">
        <v>0</v>
      </c>
      <c r="D44" s="48" t="s">
        <v>81</v>
      </c>
      <c r="E44" s="173">
        <v>0</v>
      </c>
      <c r="F44" s="47">
        <v>0</v>
      </c>
    </row>
    <row r="45" spans="1:6" x14ac:dyDescent="0.25">
      <c r="A45" s="48" t="s">
        <v>82</v>
      </c>
      <c r="B45" s="47">
        <v>0</v>
      </c>
      <c r="C45" s="163">
        <v>0</v>
      </c>
      <c r="D45" s="48" t="s">
        <v>83</v>
      </c>
      <c r="E45" s="173">
        <v>0</v>
      </c>
      <c r="F45" s="47">
        <v>0</v>
      </c>
    </row>
    <row r="46" spans="1:6" x14ac:dyDescent="0.25">
      <c r="A46" s="45"/>
      <c r="B46" s="49"/>
      <c r="C46" s="164"/>
      <c r="D46" s="45"/>
      <c r="E46" s="174"/>
      <c r="F46" s="49"/>
    </row>
    <row r="47" spans="1:6" x14ac:dyDescent="0.25">
      <c r="A47" s="3" t="s">
        <v>84</v>
      </c>
      <c r="B47" s="4">
        <f>B9+B17+B25+B31+B37+B38+B41</f>
        <v>46398164.609999992</v>
      </c>
      <c r="C47" s="165">
        <f>C9+C17+C25+C31+C37+C38+C41</f>
        <v>20615275.789999999</v>
      </c>
      <c r="D47" s="2" t="s">
        <v>85</v>
      </c>
      <c r="E47" s="175">
        <f>E9+E19+E23+E26+E27+E31+E38+E42</f>
        <v>3635625.9499999997</v>
      </c>
      <c r="F47" s="4">
        <f>F9+F19+F23+F26+F27+F31+F38+F42</f>
        <v>4319491.5299999993</v>
      </c>
    </row>
    <row r="48" spans="1:6" x14ac:dyDescent="0.25">
      <c r="A48" s="45"/>
      <c r="B48" s="49"/>
      <c r="C48" s="164"/>
      <c r="D48" s="45"/>
      <c r="E48" s="174"/>
      <c r="F48" s="49"/>
    </row>
    <row r="49" spans="1:6" x14ac:dyDescent="0.25">
      <c r="A49" s="2" t="s">
        <v>86</v>
      </c>
      <c r="B49" s="49"/>
      <c r="C49" s="164"/>
      <c r="D49" s="2" t="s">
        <v>87</v>
      </c>
      <c r="E49" s="174"/>
      <c r="F49" s="49"/>
    </row>
    <row r="50" spans="1:6" x14ac:dyDescent="0.25">
      <c r="A50" s="46" t="s">
        <v>88</v>
      </c>
      <c r="B50" s="47">
        <v>0</v>
      </c>
      <c r="C50" s="163">
        <v>0</v>
      </c>
      <c r="D50" s="46" t="s">
        <v>89</v>
      </c>
      <c r="E50" s="173">
        <v>0</v>
      </c>
      <c r="F50" s="47">
        <v>0</v>
      </c>
    </row>
    <row r="51" spans="1:6" x14ac:dyDescent="0.25">
      <c r="A51" s="46" t="s">
        <v>90</v>
      </c>
      <c r="B51" s="47">
        <v>0</v>
      </c>
      <c r="C51" s="163">
        <v>0</v>
      </c>
      <c r="D51" s="46" t="s">
        <v>91</v>
      </c>
      <c r="E51" s="173">
        <v>0</v>
      </c>
      <c r="F51" s="47">
        <v>0</v>
      </c>
    </row>
    <row r="52" spans="1:6" x14ac:dyDescent="0.25">
      <c r="A52" s="46" t="s">
        <v>92</v>
      </c>
      <c r="B52" s="47">
        <v>0</v>
      </c>
      <c r="C52" s="163">
        <v>0</v>
      </c>
      <c r="D52" s="46" t="s">
        <v>93</v>
      </c>
      <c r="E52" s="173">
        <v>0</v>
      </c>
      <c r="F52" s="47">
        <v>0</v>
      </c>
    </row>
    <row r="53" spans="1:6" x14ac:dyDescent="0.25">
      <c r="A53" s="46" t="s">
        <v>94</v>
      </c>
      <c r="B53" s="53">
        <v>25228428.109999999</v>
      </c>
      <c r="C53">
        <v>25225219.550000001</v>
      </c>
      <c r="D53" s="46" t="s">
        <v>95</v>
      </c>
      <c r="E53" s="173">
        <v>0</v>
      </c>
      <c r="F53" s="47">
        <v>0</v>
      </c>
    </row>
    <row r="54" spans="1:6" x14ac:dyDescent="0.25">
      <c r="A54" s="46" t="s">
        <v>96</v>
      </c>
      <c r="B54" s="53">
        <v>133169</v>
      </c>
      <c r="C54">
        <v>133169</v>
      </c>
      <c r="D54" s="46" t="s">
        <v>97</v>
      </c>
      <c r="E54" s="173">
        <v>0</v>
      </c>
      <c r="F54" s="47">
        <v>0</v>
      </c>
    </row>
    <row r="55" spans="1:6" x14ac:dyDescent="0.25">
      <c r="A55" s="46" t="s">
        <v>98</v>
      </c>
      <c r="B55" s="53">
        <v>-20658228.84</v>
      </c>
      <c r="C55">
        <v>-20278728.170000002</v>
      </c>
      <c r="D55" s="50" t="s">
        <v>99</v>
      </c>
      <c r="E55">
        <v>3001019.07</v>
      </c>
      <c r="F55" s="53">
        <v>3027767.3</v>
      </c>
    </row>
    <row r="56" spans="1:6" x14ac:dyDescent="0.25">
      <c r="A56" s="46" t="s">
        <v>100</v>
      </c>
      <c r="B56" s="53">
        <v>19166.2</v>
      </c>
      <c r="C56">
        <v>19166.2</v>
      </c>
      <c r="D56" s="45"/>
      <c r="E56" s="174"/>
      <c r="F56" s="49"/>
    </row>
    <row r="57" spans="1:6" x14ac:dyDescent="0.25">
      <c r="A57" s="46" t="s">
        <v>101</v>
      </c>
      <c r="B57" s="53">
        <v>0</v>
      </c>
      <c r="C57">
        <v>0</v>
      </c>
      <c r="D57" s="2" t="s">
        <v>102</v>
      </c>
      <c r="E57" s="175">
        <f>SUM(E50:E55)</f>
        <v>3001019.07</v>
      </c>
      <c r="F57" s="4">
        <f>SUM(F50:F55)</f>
        <v>3027767.3</v>
      </c>
    </row>
    <row r="58" spans="1:6" x14ac:dyDescent="0.25">
      <c r="A58" s="46" t="s">
        <v>103</v>
      </c>
      <c r="B58" s="53">
        <v>0</v>
      </c>
      <c r="C58">
        <v>0</v>
      </c>
      <c r="D58" s="45"/>
      <c r="E58" s="174"/>
      <c r="F58" s="49"/>
    </row>
    <row r="59" spans="1:6" x14ac:dyDescent="0.25">
      <c r="A59" s="45"/>
      <c r="B59" s="49"/>
      <c r="C59" s="164"/>
      <c r="D59" s="2" t="s">
        <v>104</v>
      </c>
      <c r="E59" s="175">
        <f>E47+E57</f>
        <v>6636645.0199999996</v>
      </c>
      <c r="F59" s="4">
        <f>F47+F57</f>
        <v>7347258.8299999991</v>
      </c>
    </row>
    <row r="60" spans="1:6" x14ac:dyDescent="0.25">
      <c r="A60" s="3" t="s">
        <v>105</v>
      </c>
      <c r="B60" s="4">
        <f>SUM(B50:B58)</f>
        <v>4722534.47</v>
      </c>
      <c r="C60" s="165">
        <f>SUM(C50:C58)</f>
        <v>5098826.5799999991</v>
      </c>
      <c r="D60" s="45"/>
      <c r="E60" s="174"/>
      <c r="F60" s="49"/>
    </row>
    <row r="61" spans="1:6" x14ac:dyDescent="0.25">
      <c r="A61" s="45"/>
      <c r="B61" s="49"/>
      <c r="C61" s="164"/>
      <c r="D61" s="51" t="s">
        <v>106</v>
      </c>
      <c r="E61" s="174"/>
      <c r="F61" s="49"/>
    </row>
    <row r="62" spans="1:6" x14ac:dyDescent="0.25">
      <c r="A62" s="3" t="s">
        <v>107</v>
      </c>
      <c r="B62" s="4">
        <f>SUM(B47+B60)</f>
        <v>51120699.079999991</v>
      </c>
      <c r="C62" s="165">
        <f>SUM(C47+C60)</f>
        <v>25714102.369999997</v>
      </c>
      <c r="D62" s="45"/>
      <c r="E62" s="174"/>
      <c r="F62" s="49"/>
    </row>
    <row r="63" spans="1:6" x14ac:dyDescent="0.25">
      <c r="A63" s="45"/>
      <c r="B63" s="45"/>
      <c r="C63" s="162"/>
      <c r="D63" s="52" t="s">
        <v>108</v>
      </c>
      <c r="E63" s="173">
        <f>SUM(E64:E66)</f>
        <v>1479569.59</v>
      </c>
      <c r="F63" s="47">
        <f>SUM(F64:F66)</f>
        <v>1479569.59</v>
      </c>
    </row>
    <row r="64" spans="1:6" x14ac:dyDescent="0.25">
      <c r="A64" s="45"/>
      <c r="B64" s="45"/>
      <c r="C64" s="162"/>
      <c r="D64" s="46" t="s">
        <v>109</v>
      </c>
      <c r="E64">
        <v>1479569.59</v>
      </c>
      <c r="F64" s="53">
        <v>1479569.59</v>
      </c>
    </row>
    <row r="65" spans="1:6" x14ac:dyDescent="0.25">
      <c r="A65" s="45"/>
      <c r="B65" s="45"/>
      <c r="C65" s="162"/>
      <c r="D65" s="50" t="s">
        <v>110</v>
      </c>
      <c r="E65">
        <v>0</v>
      </c>
      <c r="F65" s="53">
        <v>0</v>
      </c>
    </row>
    <row r="66" spans="1:6" x14ac:dyDescent="0.25">
      <c r="A66" s="45"/>
      <c r="B66" s="45"/>
      <c r="C66" s="162"/>
      <c r="D66" s="46" t="s">
        <v>111</v>
      </c>
      <c r="E66">
        <v>0</v>
      </c>
      <c r="F66" s="53">
        <v>0</v>
      </c>
    </row>
    <row r="67" spans="1:6" x14ac:dyDescent="0.25">
      <c r="A67" s="45"/>
      <c r="B67" s="45"/>
      <c r="C67" s="162"/>
      <c r="D67" s="45"/>
      <c r="E67" s="174"/>
      <c r="F67" s="49"/>
    </row>
    <row r="68" spans="1:6" x14ac:dyDescent="0.25">
      <c r="A68" s="45"/>
      <c r="B68" s="45"/>
      <c r="C68" s="162"/>
      <c r="D68" s="52" t="s">
        <v>112</v>
      </c>
      <c r="E68" s="173">
        <f>SUM(E69:E73)</f>
        <v>43004484.469999999</v>
      </c>
      <c r="F68" s="47">
        <f>SUM(F69:F73)</f>
        <v>16887273.949999999</v>
      </c>
    </row>
    <row r="69" spans="1:6" x14ac:dyDescent="0.25">
      <c r="A69" s="53"/>
      <c r="B69" s="45"/>
      <c r="C69" s="162"/>
      <c r="D69" s="46" t="s">
        <v>113</v>
      </c>
      <c r="E69">
        <v>26606307.960000001</v>
      </c>
      <c r="F69" s="53">
        <v>-495777.41</v>
      </c>
    </row>
    <row r="70" spans="1:6" x14ac:dyDescent="0.25">
      <c r="A70" s="53"/>
      <c r="B70" s="45"/>
      <c r="C70" s="162"/>
      <c r="D70" s="46" t="s">
        <v>114</v>
      </c>
      <c r="E70">
        <v>16398176.51</v>
      </c>
      <c r="F70" s="53">
        <v>17383051.359999999</v>
      </c>
    </row>
    <row r="71" spans="1:6" x14ac:dyDescent="0.25">
      <c r="A71" s="53"/>
      <c r="B71" s="45"/>
      <c r="C71" s="162"/>
      <c r="D71" s="46" t="s">
        <v>115</v>
      </c>
      <c r="E71" s="173">
        <v>0</v>
      </c>
      <c r="F71" s="47">
        <v>0</v>
      </c>
    </row>
    <row r="72" spans="1:6" x14ac:dyDescent="0.25">
      <c r="A72" s="53"/>
      <c r="B72" s="45"/>
      <c r="C72" s="162"/>
      <c r="D72" s="46" t="s">
        <v>116</v>
      </c>
      <c r="E72" s="173">
        <v>0</v>
      </c>
      <c r="F72" s="47">
        <v>0</v>
      </c>
    </row>
    <row r="73" spans="1:6" x14ac:dyDescent="0.25">
      <c r="A73" s="53"/>
      <c r="B73" s="45"/>
      <c r="C73" s="162"/>
      <c r="D73" s="46" t="s">
        <v>117</v>
      </c>
      <c r="E73" s="173">
        <v>0</v>
      </c>
      <c r="F73" s="47">
        <v>0</v>
      </c>
    </row>
    <row r="74" spans="1:6" x14ac:dyDescent="0.25">
      <c r="A74" s="53"/>
      <c r="B74" s="45"/>
      <c r="C74" s="162"/>
      <c r="D74" s="45"/>
      <c r="E74" s="174"/>
      <c r="F74" s="49"/>
    </row>
    <row r="75" spans="1:6" x14ac:dyDescent="0.25">
      <c r="A75" s="53"/>
      <c r="B75" s="45"/>
      <c r="C75" s="162"/>
      <c r="D75" s="52" t="s">
        <v>118</v>
      </c>
      <c r="E75" s="173">
        <f>E76+E77</f>
        <v>0</v>
      </c>
      <c r="F75" s="47">
        <f>F76+F77</f>
        <v>0</v>
      </c>
    </row>
    <row r="76" spans="1:6" x14ac:dyDescent="0.25">
      <c r="A76" s="53"/>
      <c r="B76" s="45"/>
      <c r="C76" s="162"/>
      <c r="D76" s="46" t="s">
        <v>119</v>
      </c>
      <c r="E76" s="173">
        <v>0</v>
      </c>
      <c r="F76" s="47">
        <v>0</v>
      </c>
    </row>
    <row r="77" spans="1:6" x14ac:dyDescent="0.25">
      <c r="A77" s="53"/>
      <c r="B77" s="45"/>
      <c r="C77" s="162"/>
      <c r="D77" s="46" t="s">
        <v>120</v>
      </c>
      <c r="E77" s="173">
        <v>0</v>
      </c>
      <c r="F77" s="47">
        <v>0</v>
      </c>
    </row>
    <row r="78" spans="1:6" x14ac:dyDescent="0.25">
      <c r="A78" s="53"/>
      <c r="B78" s="45"/>
      <c r="C78" s="162"/>
      <c r="D78" s="45"/>
      <c r="E78" s="174"/>
      <c r="F78" s="49"/>
    </row>
    <row r="79" spans="1:6" x14ac:dyDescent="0.25">
      <c r="A79" s="53"/>
      <c r="B79" s="45"/>
      <c r="C79" s="162"/>
      <c r="D79" s="2" t="s">
        <v>121</v>
      </c>
      <c r="E79" s="175">
        <f>E63+E68+E75</f>
        <v>44484054.060000002</v>
      </c>
      <c r="F79" s="4">
        <f>F63+F68+F75</f>
        <v>18366843.539999999</v>
      </c>
    </row>
    <row r="80" spans="1:6" x14ac:dyDescent="0.25">
      <c r="A80" s="53"/>
      <c r="B80" s="45"/>
      <c r="C80" s="162"/>
      <c r="D80" s="45"/>
      <c r="E80" s="174"/>
      <c r="F80" s="49"/>
    </row>
    <row r="81" spans="1:6" x14ac:dyDescent="0.25">
      <c r="A81" s="53"/>
      <c r="B81" s="45"/>
      <c r="C81" s="162"/>
      <c r="D81" s="2" t="s">
        <v>122</v>
      </c>
      <c r="E81" s="175">
        <f>E59+E79</f>
        <v>51120699.079999998</v>
      </c>
      <c r="F81" s="4">
        <f>F59+F79</f>
        <v>25714102.369999997</v>
      </c>
    </row>
    <row r="82" spans="1:6" x14ac:dyDescent="0.25">
      <c r="A82" s="54"/>
      <c r="B82" s="55"/>
      <c r="C82" s="166"/>
      <c r="D82" s="55"/>
      <c r="E82" s="17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  <ignoredErrors>
    <ignoredError sqref="B9:C9 E9:F9 B48:C52 B32:C46 B47 B17:C17 B25:C25 B27:C30 B59:C62 E19:F54 E56:F63 E67:F68 E71:F81 E6:F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topLeftCell="A4" zoomScaleNormal="100" workbookViewId="0">
      <selection activeCell="J18" sqref="J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95" t="s">
        <v>445</v>
      </c>
      <c r="B1" s="178"/>
      <c r="C1" s="178"/>
      <c r="D1" s="178"/>
      <c r="E1" s="178"/>
      <c r="F1" s="178"/>
      <c r="G1" s="179"/>
    </row>
    <row r="2" spans="1:7" x14ac:dyDescent="0.25">
      <c r="A2" s="180" t="str">
        <f>'Formato 1'!A2</f>
        <v>Instituto Cultural de León</v>
      </c>
      <c r="B2" s="181"/>
      <c r="C2" s="181"/>
      <c r="D2" s="181"/>
      <c r="E2" s="181"/>
      <c r="F2" s="181"/>
      <c r="G2" s="182"/>
    </row>
    <row r="3" spans="1:7" x14ac:dyDescent="0.25">
      <c r="A3" s="183" t="s">
        <v>446</v>
      </c>
      <c r="B3" s="184"/>
      <c r="C3" s="184"/>
      <c r="D3" s="184"/>
      <c r="E3" s="184"/>
      <c r="F3" s="184"/>
      <c r="G3" s="185"/>
    </row>
    <row r="4" spans="1:7" x14ac:dyDescent="0.25">
      <c r="A4" s="183" t="s">
        <v>2</v>
      </c>
      <c r="B4" s="184"/>
      <c r="C4" s="184"/>
      <c r="D4" s="184"/>
      <c r="E4" s="184"/>
      <c r="F4" s="184"/>
      <c r="G4" s="185"/>
    </row>
    <row r="5" spans="1:7" x14ac:dyDescent="0.25">
      <c r="A5" s="186" t="s">
        <v>447</v>
      </c>
      <c r="B5" s="187"/>
      <c r="C5" s="187"/>
      <c r="D5" s="187"/>
      <c r="E5" s="187"/>
      <c r="F5" s="187"/>
      <c r="G5" s="188"/>
    </row>
    <row r="6" spans="1:7" x14ac:dyDescent="0.25">
      <c r="A6" s="135" t="s">
        <v>5</v>
      </c>
      <c r="B6" s="7">
        <v>2026</v>
      </c>
      <c r="C6" s="33">
        <f>B6+1</f>
        <v>2027</v>
      </c>
      <c r="D6" s="33">
        <f t="shared" ref="D6:G6" si="0">C6+1</f>
        <v>2028</v>
      </c>
      <c r="E6" s="33">
        <f t="shared" si="0"/>
        <v>2029</v>
      </c>
      <c r="F6" s="33">
        <f t="shared" si="0"/>
        <v>2030</v>
      </c>
      <c r="G6" s="33">
        <f t="shared" si="0"/>
        <v>2031</v>
      </c>
    </row>
    <row r="7" spans="1:7" ht="15.75" customHeight="1" x14ac:dyDescent="0.25">
      <c r="A7" s="26" t="s">
        <v>448</v>
      </c>
      <c r="B7" s="118">
        <f>SUM(B8:B19)</f>
        <v>289896823</v>
      </c>
      <c r="C7" s="118">
        <f t="shared" ref="C7:G7" si="1">SUM(C8:C19)</f>
        <v>0</v>
      </c>
      <c r="D7" s="118">
        <f t="shared" si="1"/>
        <v>0</v>
      </c>
      <c r="E7" s="118">
        <f t="shared" si="1"/>
        <v>0</v>
      </c>
      <c r="F7" s="118">
        <f t="shared" si="1"/>
        <v>0</v>
      </c>
      <c r="G7" s="118">
        <f t="shared" si="1"/>
        <v>0</v>
      </c>
    </row>
    <row r="8" spans="1:7" x14ac:dyDescent="0.25">
      <c r="A8" s="58" t="s">
        <v>449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450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454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455</v>
      </c>
      <c r="B14" s="75">
        <v>11069392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456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457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458</v>
      </c>
      <c r="B17" s="75">
        <v>278827431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459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1" t="s">
        <v>460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461</v>
      </c>
      <c r="B20" s="75"/>
      <c r="C20" s="75"/>
      <c r="D20" s="75"/>
      <c r="E20" s="75"/>
      <c r="F20" s="75"/>
      <c r="G20" s="75"/>
    </row>
    <row r="21" spans="1:7" x14ac:dyDescent="0.25">
      <c r="A21" s="3" t="s">
        <v>462</v>
      </c>
      <c r="B21" s="118">
        <f>SUM(B22:B26)</f>
        <v>0</v>
      </c>
      <c r="C21" s="118">
        <f t="shared" ref="C21:G21" si="2">SUM(C22:C26)</f>
        <v>0</v>
      </c>
      <c r="D21" s="118">
        <f t="shared" si="2"/>
        <v>0</v>
      </c>
      <c r="E21" s="118">
        <f t="shared" si="2"/>
        <v>0</v>
      </c>
      <c r="F21" s="118">
        <f t="shared" si="2"/>
        <v>0</v>
      </c>
      <c r="G21" s="118">
        <f t="shared" si="2"/>
        <v>0</v>
      </c>
    </row>
    <row r="22" spans="1:7" x14ac:dyDescent="0.25">
      <c r="A22" s="58" t="s">
        <v>463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465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467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461</v>
      </c>
      <c r="B27" s="76"/>
      <c r="C27" s="76"/>
      <c r="D27" s="76"/>
      <c r="E27" s="76"/>
      <c r="F27" s="76"/>
      <c r="G27" s="76"/>
    </row>
    <row r="28" spans="1:7" x14ac:dyDescent="0.25">
      <c r="A28" s="3" t="s">
        <v>468</v>
      </c>
      <c r="B28" s="118">
        <f>SUM(B29)</f>
        <v>0</v>
      </c>
      <c r="C28" s="118">
        <f t="shared" ref="C28:G28" si="3">SUM(C29)</f>
        <v>0</v>
      </c>
      <c r="D28" s="118">
        <f t="shared" si="3"/>
        <v>0</v>
      </c>
      <c r="E28" s="118">
        <f t="shared" si="3"/>
        <v>0</v>
      </c>
      <c r="F28" s="118">
        <f t="shared" si="3"/>
        <v>0</v>
      </c>
      <c r="G28" s="118">
        <f t="shared" si="3"/>
        <v>0</v>
      </c>
    </row>
    <row r="29" spans="1:7" x14ac:dyDescent="0.25">
      <c r="A29" s="58" t="s">
        <v>469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461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470</v>
      </c>
      <c r="B31" s="118">
        <f>B21+B7+B28</f>
        <v>289896823</v>
      </c>
      <c r="C31" s="118">
        <f t="shared" ref="C31:G31" si="4">C21+C7+C28</f>
        <v>0</v>
      </c>
      <c r="D31" s="118">
        <f t="shared" si="4"/>
        <v>0</v>
      </c>
      <c r="E31" s="118">
        <f t="shared" si="4"/>
        <v>0</v>
      </c>
      <c r="F31" s="118">
        <f t="shared" si="4"/>
        <v>0</v>
      </c>
      <c r="G31" s="118">
        <f t="shared" si="4"/>
        <v>0</v>
      </c>
    </row>
    <row r="32" spans="1:7" ht="14.45" customHeight="1" x14ac:dyDescent="0.25">
      <c r="A32" s="45"/>
      <c r="B32" s="137"/>
      <c r="C32" s="137"/>
      <c r="D32" s="137"/>
      <c r="E32" s="137"/>
      <c r="F32" s="137"/>
      <c r="G32" s="137"/>
    </row>
    <row r="33" spans="1:7" x14ac:dyDescent="0.25">
      <c r="A33" s="140" t="s">
        <v>292</v>
      </c>
      <c r="B33" s="53"/>
      <c r="C33" s="53"/>
      <c r="D33" s="53"/>
      <c r="E33" s="53"/>
      <c r="F33" s="53"/>
      <c r="G33" s="53"/>
    </row>
    <row r="34" spans="1:7" ht="30" x14ac:dyDescent="0.25">
      <c r="A34" s="138" t="s">
        <v>471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38" t="s">
        <v>294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0" t="s">
        <v>472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  <ignoredErrors>
    <ignoredError sqref="B7:G13 B15:G16 C14:G14 B18:G31 C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activeCell="L37" sqref="L3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95" t="s">
        <v>473</v>
      </c>
      <c r="B1" s="178"/>
      <c r="C1" s="178"/>
      <c r="D1" s="178"/>
      <c r="E1" s="178"/>
      <c r="F1" s="178"/>
      <c r="G1" s="179"/>
    </row>
    <row r="2" spans="1:7" x14ac:dyDescent="0.25">
      <c r="A2" s="180" t="str">
        <f>'Formato 1'!A2</f>
        <v>Instituto Cultural de León</v>
      </c>
      <c r="B2" s="181"/>
      <c r="C2" s="181"/>
      <c r="D2" s="181"/>
      <c r="E2" s="181"/>
      <c r="F2" s="181"/>
      <c r="G2" s="182"/>
    </row>
    <row r="3" spans="1:7" x14ac:dyDescent="0.25">
      <c r="A3" s="183" t="s">
        <v>474</v>
      </c>
      <c r="B3" s="184"/>
      <c r="C3" s="184"/>
      <c r="D3" s="184"/>
      <c r="E3" s="184"/>
      <c r="F3" s="184"/>
      <c r="G3" s="185"/>
    </row>
    <row r="4" spans="1:7" x14ac:dyDescent="0.25">
      <c r="A4" s="183" t="s">
        <v>2</v>
      </c>
      <c r="B4" s="184"/>
      <c r="C4" s="184"/>
      <c r="D4" s="184"/>
      <c r="E4" s="184"/>
      <c r="F4" s="184"/>
      <c r="G4" s="185"/>
    </row>
    <row r="5" spans="1:7" x14ac:dyDescent="0.25">
      <c r="A5" s="186" t="s">
        <v>447</v>
      </c>
      <c r="B5" s="187"/>
      <c r="C5" s="187"/>
      <c r="D5" s="187"/>
      <c r="E5" s="187"/>
      <c r="F5" s="187"/>
      <c r="G5" s="188"/>
    </row>
    <row r="6" spans="1:7" x14ac:dyDescent="0.25">
      <c r="A6" s="135" t="s">
        <v>5</v>
      </c>
      <c r="B6" s="7">
        <v>2026</v>
      </c>
      <c r="C6" s="33">
        <f>B6+1</f>
        <v>2027</v>
      </c>
      <c r="D6" s="33">
        <f t="shared" ref="D6:G6" si="0">C6+1</f>
        <v>2028</v>
      </c>
      <c r="E6" s="33">
        <f t="shared" si="0"/>
        <v>2029</v>
      </c>
      <c r="F6" s="33">
        <f t="shared" si="0"/>
        <v>2030</v>
      </c>
      <c r="G6" s="33">
        <f t="shared" si="0"/>
        <v>2031</v>
      </c>
    </row>
    <row r="7" spans="1:7" ht="15.75" customHeight="1" x14ac:dyDescent="0.25">
      <c r="A7" s="26" t="s">
        <v>475</v>
      </c>
      <c r="B7" s="118">
        <f t="shared" ref="B7:G7" si="1">SUM(B8:B16)</f>
        <v>289896824</v>
      </c>
      <c r="C7" s="118">
        <f t="shared" si="1"/>
        <v>0</v>
      </c>
      <c r="D7" s="118">
        <f t="shared" si="1"/>
        <v>0</v>
      </c>
      <c r="E7" s="118">
        <f t="shared" si="1"/>
        <v>0</v>
      </c>
      <c r="F7" s="118">
        <f t="shared" si="1"/>
        <v>0</v>
      </c>
      <c r="G7" s="118">
        <f t="shared" si="1"/>
        <v>0</v>
      </c>
    </row>
    <row r="8" spans="1:7" x14ac:dyDescent="0.25">
      <c r="A8" s="58" t="s">
        <v>476</v>
      </c>
      <c r="B8" s="75">
        <v>71115495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477</v>
      </c>
      <c r="B9" s="75">
        <v>3665873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478</v>
      </c>
      <c r="B10" s="75">
        <v>21017212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480</v>
      </c>
      <c r="B12" s="75">
        <v>2355603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481</v>
      </c>
      <c r="B13" s="75">
        <v>191742641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485</v>
      </c>
      <c r="B18" s="118">
        <f>SUM(B19:B27)</f>
        <v>0</v>
      </c>
      <c r="C18" s="118">
        <f t="shared" ref="C18:G18" si="2">SUM(C19:C27)</f>
        <v>0</v>
      </c>
      <c r="D18" s="118">
        <f t="shared" si="2"/>
        <v>0</v>
      </c>
      <c r="E18" s="118">
        <f t="shared" si="2"/>
        <v>0</v>
      </c>
      <c r="F18" s="118">
        <f t="shared" si="2"/>
        <v>0</v>
      </c>
      <c r="G18" s="118">
        <f t="shared" si="2"/>
        <v>0</v>
      </c>
    </row>
    <row r="19" spans="1:7" x14ac:dyDescent="0.25">
      <c r="A19" s="58" t="s">
        <v>476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477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484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461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487</v>
      </c>
      <c r="B29" s="118">
        <f>B18+B7</f>
        <v>289896824</v>
      </c>
      <c r="C29" s="118">
        <f t="shared" ref="C29:G29" si="3">C18+C7</f>
        <v>0</v>
      </c>
      <c r="D29" s="118">
        <f t="shared" si="3"/>
        <v>0</v>
      </c>
      <c r="E29" s="118">
        <f t="shared" si="3"/>
        <v>0</v>
      </c>
      <c r="F29" s="118">
        <f t="shared" si="3"/>
        <v>0</v>
      </c>
      <c r="G29" s="118">
        <f t="shared" si="3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  <ignoredErrors>
    <ignoredError sqref="B7:G7 B27:G28 B18:G26 B29:G29 B11:G11 C8:G8 C9:G9 C10:G10 B14:G16 C13:G13 C12:G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topLeftCell="A6" zoomScaleNormal="100" workbookViewId="0">
      <selection activeCell="K8" sqref="K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95" t="s">
        <v>488</v>
      </c>
      <c r="B1" s="178"/>
      <c r="C1" s="178"/>
      <c r="D1" s="178"/>
      <c r="E1" s="178"/>
      <c r="F1" s="178"/>
      <c r="G1" s="179"/>
    </row>
    <row r="2" spans="1:7" x14ac:dyDescent="0.25">
      <c r="A2" s="180" t="str">
        <f>'Formato 1'!A2</f>
        <v>Instituto Cultural de León</v>
      </c>
      <c r="B2" s="181"/>
      <c r="C2" s="181"/>
      <c r="D2" s="181"/>
      <c r="E2" s="181"/>
      <c r="F2" s="181"/>
      <c r="G2" s="182"/>
    </row>
    <row r="3" spans="1:7" x14ac:dyDescent="0.25">
      <c r="A3" s="183" t="s">
        <v>489</v>
      </c>
      <c r="B3" s="184"/>
      <c r="C3" s="184"/>
      <c r="D3" s="184"/>
      <c r="E3" s="184"/>
      <c r="F3" s="184"/>
      <c r="G3" s="185"/>
    </row>
    <row r="4" spans="1:7" x14ac:dyDescent="0.25">
      <c r="A4" s="183" t="s">
        <v>2</v>
      </c>
      <c r="B4" s="184"/>
      <c r="C4" s="184"/>
      <c r="D4" s="184"/>
      <c r="E4" s="184"/>
      <c r="F4" s="184"/>
      <c r="G4" s="185"/>
    </row>
    <row r="5" spans="1:7" x14ac:dyDescent="0.25">
      <c r="A5" s="135" t="s">
        <v>5</v>
      </c>
      <c r="B5" s="160" t="s">
        <v>490</v>
      </c>
      <c r="C5" s="159" t="s">
        <v>491</v>
      </c>
      <c r="D5" s="159" t="s">
        <v>492</v>
      </c>
      <c r="E5" s="159" t="s">
        <v>493</v>
      </c>
      <c r="F5" s="159" t="s">
        <v>494</v>
      </c>
      <c r="G5" s="159" t="s">
        <v>495</v>
      </c>
    </row>
    <row r="6" spans="1:7" ht="15.75" customHeight="1" x14ac:dyDescent="0.25">
      <c r="A6" s="26" t="s">
        <v>496</v>
      </c>
      <c r="B6" s="118">
        <f>SUM(B7:B18)</f>
        <v>78383507</v>
      </c>
      <c r="C6" s="118">
        <f t="shared" ref="C6:G6" si="0">SUM(C7:C18)</f>
        <v>78656819.950000003</v>
      </c>
      <c r="D6" s="118">
        <f t="shared" si="0"/>
        <v>87655188.440000013</v>
      </c>
      <c r="E6" s="118">
        <f t="shared" si="0"/>
        <v>95165842.320000008</v>
      </c>
      <c r="F6" s="118">
        <f t="shared" si="0"/>
        <v>105178004.72</v>
      </c>
      <c r="G6" s="118">
        <f t="shared" si="0"/>
        <v>109552285.40000001</v>
      </c>
    </row>
    <row r="7" spans="1:7" x14ac:dyDescent="0.25">
      <c r="A7" s="58" t="s">
        <v>449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450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451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455</v>
      </c>
      <c r="B13" s="60">
        <v>5643412.5</v>
      </c>
      <c r="C13" s="60">
        <v>4321179.45</v>
      </c>
      <c r="D13" s="60">
        <v>11147263.92</v>
      </c>
      <c r="E13" s="60">
        <v>14325666.779999999</v>
      </c>
      <c r="F13" s="75">
        <v>16262423.550000001</v>
      </c>
      <c r="G13" s="47">
        <v>16818239.989999998</v>
      </c>
    </row>
    <row r="14" spans="1:7" x14ac:dyDescent="0.25">
      <c r="A14" s="58" t="s">
        <v>456</v>
      </c>
      <c r="B14" s="75">
        <v>0</v>
      </c>
      <c r="C14" s="75">
        <v>0</v>
      </c>
      <c r="D14" s="75">
        <v>0</v>
      </c>
      <c r="E14" s="60">
        <v>0</v>
      </c>
      <c r="F14" s="75">
        <v>0</v>
      </c>
      <c r="G14" s="75">
        <v>0</v>
      </c>
    </row>
    <row r="15" spans="1:7" x14ac:dyDescent="0.25">
      <c r="A15" s="58" t="s">
        <v>457</v>
      </c>
      <c r="B15" s="75">
        <v>0</v>
      </c>
      <c r="C15" s="75">
        <v>0</v>
      </c>
      <c r="D15" s="75">
        <v>0</v>
      </c>
      <c r="E15" s="60">
        <v>0</v>
      </c>
      <c r="F15" s="60">
        <v>0</v>
      </c>
      <c r="G15" s="75">
        <v>0</v>
      </c>
    </row>
    <row r="16" spans="1:7" x14ac:dyDescent="0.25">
      <c r="A16" s="58" t="s">
        <v>458</v>
      </c>
      <c r="B16" s="60">
        <v>72740094.5</v>
      </c>
      <c r="C16" s="60">
        <v>74335640.5</v>
      </c>
      <c r="D16" s="60">
        <v>76507924.520000011</v>
      </c>
      <c r="E16" s="60">
        <v>80840175.540000007</v>
      </c>
      <c r="F16" s="60">
        <v>88915581.170000002</v>
      </c>
      <c r="G16" s="47">
        <v>92734045.410000011</v>
      </c>
    </row>
    <row r="17" spans="1:7" x14ac:dyDescent="0.25">
      <c r="A17" s="58" t="s">
        <v>459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1" t="s">
        <v>460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497</v>
      </c>
      <c r="B20" s="118">
        <f>SUM(B21:B25)</f>
        <v>378937.85</v>
      </c>
      <c r="C20" s="118">
        <f t="shared" ref="C20:G20" si="1">SUM(C21:C25)</f>
        <v>711000</v>
      </c>
      <c r="D20" s="118">
        <f t="shared" si="1"/>
        <v>1162344.3799999999</v>
      </c>
      <c r="E20" s="118">
        <f t="shared" si="1"/>
        <v>537465.55000000005</v>
      </c>
      <c r="F20" s="118">
        <f t="shared" si="1"/>
        <v>0</v>
      </c>
      <c r="G20" s="118">
        <f t="shared" si="1"/>
        <v>420987.13</v>
      </c>
    </row>
    <row r="21" spans="1:7" x14ac:dyDescent="0.25">
      <c r="A21" s="58" t="s">
        <v>463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466</v>
      </c>
      <c r="B24" s="60">
        <v>378937.85</v>
      </c>
      <c r="C24" s="60">
        <v>711000</v>
      </c>
      <c r="D24" s="60">
        <v>1162344.3799999999</v>
      </c>
      <c r="E24" s="76">
        <v>0</v>
      </c>
      <c r="F24" s="76">
        <v>0</v>
      </c>
      <c r="G24" s="76">
        <v>420987.13</v>
      </c>
    </row>
    <row r="25" spans="1:7" x14ac:dyDescent="0.25">
      <c r="A25" s="59" t="s">
        <v>467</v>
      </c>
      <c r="B25" s="76">
        <v>0</v>
      </c>
      <c r="C25" s="76">
        <v>0</v>
      </c>
      <c r="D25" s="76">
        <v>0</v>
      </c>
      <c r="E25" s="47">
        <v>537465.55000000005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498</v>
      </c>
      <c r="B27" s="118">
        <f>SUM(B28)</f>
        <v>809269.83</v>
      </c>
      <c r="C27" s="118">
        <f t="shared" ref="C27:G27" si="2">SUM(C28)</f>
        <v>1561612.57</v>
      </c>
      <c r="D27" s="118">
        <f t="shared" si="2"/>
        <v>605812.44999999995</v>
      </c>
      <c r="E27" s="118">
        <f t="shared" si="2"/>
        <v>4921230</v>
      </c>
      <c r="F27" s="118">
        <f t="shared" si="2"/>
        <v>5334336</v>
      </c>
      <c r="G27" s="118">
        <f t="shared" si="2"/>
        <v>7202580.9400000004</v>
      </c>
    </row>
    <row r="28" spans="1:7" x14ac:dyDescent="0.25">
      <c r="A28" s="58" t="s">
        <v>290</v>
      </c>
      <c r="B28" s="60">
        <v>809269.83</v>
      </c>
      <c r="C28" s="60">
        <v>1561612.57</v>
      </c>
      <c r="D28" s="60">
        <v>605812.44999999995</v>
      </c>
      <c r="E28" s="76">
        <v>4921230</v>
      </c>
      <c r="F28" s="76">
        <v>5334336</v>
      </c>
      <c r="G28" s="76">
        <v>7202580.9400000004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499</v>
      </c>
      <c r="B30" s="118">
        <f>B20+B6+B27</f>
        <v>79571714.679999992</v>
      </c>
      <c r="C30" s="118">
        <f t="shared" ref="C30:G30" si="3">C20+C6+C27</f>
        <v>80929432.519999996</v>
      </c>
      <c r="D30" s="118">
        <f t="shared" si="3"/>
        <v>89423345.270000011</v>
      </c>
      <c r="E30" s="118">
        <f t="shared" si="3"/>
        <v>100624537.87</v>
      </c>
      <c r="F30" s="118">
        <f t="shared" si="3"/>
        <v>110512340.72</v>
      </c>
      <c r="G30" s="118">
        <f t="shared" si="3"/>
        <v>117175853.47</v>
      </c>
    </row>
    <row r="31" spans="1:7" ht="14.45" customHeight="1" x14ac:dyDescent="0.25">
      <c r="A31" s="45"/>
      <c r="B31" s="137"/>
      <c r="C31" s="137"/>
      <c r="D31" s="137"/>
      <c r="E31" s="137"/>
      <c r="F31" s="137"/>
      <c r="G31" s="137"/>
    </row>
    <row r="32" spans="1:7" x14ac:dyDescent="0.25">
      <c r="A32" s="140" t="s">
        <v>292</v>
      </c>
      <c r="B32" s="53"/>
      <c r="C32" s="53"/>
      <c r="D32" s="53"/>
      <c r="E32" s="53"/>
      <c r="F32" s="53"/>
      <c r="G32" s="53"/>
    </row>
    <row r="33" spans="1:7" ht="30" x14ac:dyDescent="0.25">
      <c r="A33" s="138" t="s">
        <v>471</v>
      </c>
      <c r="B33" s="47">
        <v>797180.89999999991</v>
      </c>
      <c r="C33" s="47">
        <v>1182674.7200000002</v>
      </c>
      <c r="D33" s="47">
        <v>605812.44999999995</v>
      </c>
      <c r="E33" s="47">
        <v>4921230</v>
      </c>
      <c r="F33" s="47">
        <v>5334336</v>
      </c>
      <c r="G33" s="47">
        <v>7202580.9400000004</v>
      </c>
    </row>
    <row r="34" spans="1:7" ht="30" x14ac:dyDescent="0.25">
      <c r="A34" s="138" t="s">
        <v>294</v>
      </c>
      <c r="B34" s="47">
        <v>12088.93</v>
      </c>
      <c r="C34" s="47">
        <v>378937.85</v>
      </c>
      <c r="D34" s="47">
        <v>0</v>
      </c>
      <c r="E34" s="47">
        <v>0</v>
      </c>
      <c r="F34" s="47">
        <v>0</v>
      </c>
      <c r="G34" s="47">
        <v>0</v>
      </c>
    </row>
    <row r="35" spans="1:7" x14ac:dyDescent="0.25">
      <c r="A35" s="53" t="s">
        <v>472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500</v>
      </c>
    </row>
    <row r="39" spans="1:7" x14ac:dyDescent="0.25">
      <c r="A39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G16 B16:D16 B13:D13 G13 B20:G30 B33:D34 E33:F33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  <ignoredErrors>
    <ignoredError sqref="B6:G12 B19:G20 B26:G27 B29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topLeftCell="B1" zoomScale="75" zoomScaleNormal="75" workbookViewId="0">
      <selection activeCell="B43" sqref="B4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95" t="s">
        <v>502</v>
      </c>
      <c r="B1" s="178"/>
      <c r="C1" s="178"/>
      <c r="D1" s="178"/>
      <c r="E1" s="178"/>
      <c r="F1" s="178"/>
      <c r="G1" s="179"/>
    </row>
    <row r="2" spans="1:7" x14ac:dyDescent="0.25">
      <c r="A2" s="180" t="str">
        <f>'Formato 1'!A2</f>
        <v>Instituto Cultural de León</v>
      </c>
      <c r="B2" s="181"/>
      <c r="C2" s="181"/>
      <c r="D2" s="181"/>
      <c r="E2" s="181"/>
      <c r="F2" s="181"/>
      <c r="G2" s="182"/>
    </row>
    <row r="3" spans="1:7" x14ac:dyDescent="0.25">
      <c r="A3" s="183" t="s">
        <v>503</v>
      </c>
      <c r="B3" s="184"/>
      <c r="C3" s="184"/>
      <c r="D3" s="184"/>
      <c r="E3" s="184"/>
      <c r="F3" s="184"/>
      <c r="G3" s="185"/>
    </row>
    <row r="4" spans="1:7" x14ac:dyDescent="0.25">
      <c r="A4" s="183" t="s">
        <v>2</v>
      </c>
      <c r="B4" s="184"/>
      <c r="C4" s="184"/>
      <c r="D4" s="184"/>
      <c r="E4" s="184"/>
      <c r="F4" s="184"/>
      <c r="G4" s="185"/>
    </row>
    <row r="5" spans="1:7" x14ac:dyDescent="0.25">
      <c r="A5" s="135" t="s">
        <v>5</v>
      </c>
      <c r="B5" s="160" t="s">
        <v>490</v>
      </c>
      <c r="C5" s="159" t="s">
        <v>491</v>
      </c>
      <c r="D5" s="159" t="s">
        <v>492</v>
      </c>
      <c r="E5" s="159" t="s">
        <v>493</v>
      </c>
      <c r="F5" s="159" t="s">
        <v>494</v>
      </c>
      <c r="G5" s="159" t="s">
        <v>495</v>
      </c>
    </row>
    <row r="6" spans="1:7" ht="15.75" customHeight="1" x14ac:dyDescent="0.25">
      <c r="A6" s="26" t="s">
        <v>475</v>
      </c>
      <c r="B6" s="118">
        <f t="shared" ref="B6:G6" si="0">SUM(B7:B15)</f>
        <v>77638492.019999996</v>
      </c>
      <c r="C6" s="118">
        <f t="shared" si="0"/>
        <v>78127234.00999999</v>
      </c>
      <c r="D6" s="118">
        <f t="shared" si="0"/>
        <v>85273721.659999996</v>
      </c>
      <c r="E6" s="118">
        <f t="shared" si="0"/>
        <v>93995952.979999989</v>
      </c>
      <c r="F6" s="118">
        <f t="shared" si="0"/>
        <v>103044300.17999999</v>
      </c>
      <c r="G6" s="118">
        <f t="shared" si="0"/>
        <v>109355473.22</v>
      </c>
    </row>
    <row r="7" spans="1:7" x14ac:dyDescent="0.25">
      <c r="A7" s="58" t="s">
        <v>476</v>
      </c>
      <c r="B7" s="60">
        <v>52944671.18</v>
      </c>
      <c r="C7" s="60">
        <v>50896131.850000001</v>
      </c>
      <c r="D7" s="75">
        <v>59077693.030000001</v>
      </c>
      <c r="E7" s="75">
        <v>60090355.909999996</v>
      </c>
      <c r="F7" s="75">
        <v>63314400</v>
      </c>
      <c r="G7" s="75">
        <v>67331119</v>
      </c>
    </row>
    <row r="8" spans="1:7" ht="15.75" customHeight="1" x14ac:dyDescent="0.25">
      <c r="A8" s="58" t="s">
        <v>477</v>
      </c>
      <c r="B8" s="60">
        <v>1357049.23</v>
      </c>
      <c r="C8" s="60">
        <v>1530842</v>
      </c>
      <c r="D8" s="75">
        <v>1230659.6299999999</v>
      </c>
      <c r="E8" s="75">
        <v>1692783.62</v>
      </c>
      <c r="F8" s="75">
        <v>2955409.78</v>
      </c>
      <c r="G8" s="75">
        <v>2014342.5099999998</v>
      </c>
    </row>
    <row r="9" spans="1:7" x14ac:dyDescent="0.25">
      <c r="A9" s="58" t="s">
        <v>478</v>
      </c>
      <c r="B9" s="60">
        <v>22199747.760000002</v>
      </c>
      <c r="C9" s="60">
        <v>25493176.279999997</v>
      </c>
      <c r="D9" s="75">
        <v>24824577.93</v>
      </c>
      <c r="E9" s="75">
        <v>29946364.18</v>
      </c>
      <c r="F9" s="75">
        <v>33989954.939999998</v>
      </c>
      <c r="G9" s="75">
        <v>39441823.43</v>
      </c>
    </row>
    <row r="10" spans="1:7" x14ac:dyDescent="0.25">
      <c r="A10" s="58" t="s">
        <v>479</v>
      </c>
      <c r="B10" s="60">
        <v>0</v>
      </c>
      <c r="C10" s="60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480</v>
      </c>
      <c r="B11" s="60">
        <v>1137023.8500000001</v>
      </c>
      <c r="C11" s="60">
        <v>207083.88</v>
      </c>
      <c r="D11" s="75">
        <v>140791.07</v>
      </c>
      <c r="E11" s="75">
        <v>2266449.27</v>
      </c>
      <c r="F11" s="75">
        <v>2784535.46</v>
      </c>
      <c r="G11" s="75">
        <v>568188.28</v>
      </c>
    </row>
    <row r="12" spans="1:7" x14ac:dyDescent="0.25">
      <c r="A12" s="58" t="s">
        <v>481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482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485</v>
      </c>
      <c r="B17" s="118">
        <f>SUM(B18:B26)</f>
        <v>0</v>
      </c>
      <c r="C17" s="118">
        <f t="shared" ref="C17:G17" si="1">SUM(C18:C26)</f>
        <v>0</v>
      </c>
      <c r="D17" s="118">
        <f t="shared" si="1"/>
        <v>0</v>
      </c>
      <c r="E17" s="118">
        <f t="shared" si="1"/>
        <v>0</v>
      </c>
      <c r="F17" s="118">
        <f t="shared" si="1"/>
        <v>0</v>
      </c>
      <c r="G17" s="118">
        <f t="shared" si="1"/>
        <v>0</v>
      </c>
    </row>
    <row r="18" spans="1:7" x14ac:dyDescent="0.25">
      <c r="A18" s="58" t="s">
        <v>476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477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478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479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461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487</v>
      </c>
      <c r="B28" s="118">
        <f>B17+B6</f>
        <v>77638492.019999996</v>
      </c>
      <c r="C28" s="118">
        <f t="shared" ref="C28:G28" si="2">C17+C6</f>
        <v>78127234.00999999</v>
      </c>
      <c r="D28" s="118">
        <f t="shared" si="2"/>
        <v>85273721.659999996</v>
      </c>
      <c r="E28" s="118">
        <f t="shared" si="2"/>
        <v>93995952.979999989</v>
      </c>
      <c r="F28" s="118">
        <f t="shared" si="2"/>
        <v>103044300.17999999</v>
      </c>
      <c r="G28" s="118">
        <f t="shared" si="2"/>
        <v>109355473.22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500</v>
      </c>
    </row>
    <row r="32" spans="1:7" x14ac:dyDescent="0.25">
      <c r="A32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 B7:C11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  <ignoredErrors>
    <ignoredError sqref="B6:G6 B1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tabSelected="1" zoomScale="75" zoomScaleNormal="75" workbookViewId="0">
      <selection activeCell="I11" sqref="I11:I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95" t="s">
        <v>504</v>
      </c>
      <c r="B1" s="178"/>
      <c r="C1" s="178"/>
      <c r="D1" s="178"/>
      <c r="E1" s="178"/>
      <c r="F1" s="178"/>
    </row>
    <row r="2" spans="1:6" x14ac:dyDescent="0.25">
      <c r="A2" s="180" t="str">
        <f>'Formato 1'!A2</f>
        <v>Instituto Cultural de León</v>
      </c>
      <c r="B2" s="181"/>
      <c r="C2" s="181"/>
      <c r="D2" s="181"/>
      <c r="E2" s="181"/>
      <c r="F2" s="182"/>
    </row>
    <row r="3" spans="1:6" x14ac:dyDescent="0.25">
      <c r="A3" s="183" t="s">
        <v>505</v>
      </c>
      <c r="B3" s="184"/>
      <c r="C3" s="184"/>
      <c r="D3" s="184"/>
      <c r="E3" s="184"/>
      <c r="F3" s="185"/>
    </row>
    <row r="4" spans="1:6" ht="30" x14ac:dyDescent="0.25">
      <c r="A4" s="135" t="s">
        <v>5</v>
      </c>
      <c r="B4" s="7" t="s">
        <v>506</v>
      </c>
      <c r="C4" s="33" t="s">
        <v>507</v>
      </c>
      <c r="D4" s="33" t="s">
        <v>508</v>
      </c>
      <c r="E4" s="33" t="s">
        <v>509</v>
      </c>
      <c r="F4" s="33" t="s">
        <v>510</v>
      </c>
    </row>
    <row r="5" spans="1:6" ht="15.75" customHeight="1" x14ac:dyDescent="0.25">
      <c r="A5" s="139" t="s">
        <v>511</v>
      </c>
      <c r="B5" s="144"/>
      <c r="C5" s="144"/>
      <c r="D5" s="144"/>
      <c r="E5" s="144"/>
      <c r="F5" s="144"/>
    </row>
    <row r="6" spans="1:6" ht="30" x14ac:dyDescent="0.25">
      <c r="A6" s="142" t="s">
        <v>512</v>
      </c>
      <c r="B6" s="141"/>
      <c r="C6" s="141"/>
      <c r="D6" s="141"/>
      <c r="E6" s="141"/>
      <c r="F6" s="141"/>
    </row>
    <row r="7" spans="1:6" ht="15.75" customHeight="1" x14ac:dyDescent="0.25">
      <c r="A7" s="142" t="s">
        <v>513</v>
      </c>
      <c r="B7" s="141"/>
      <c r="C7" s="141"/>
      <c r="D7" s="141"/>
      <c r="E7" s="141"/>
      <c r="F7" s="141"/>
    </row>
    <row r="8" spans="1:6" x14ac:dyDescent="0.25">
      <c r="A8" s="143"/>
      <c r="B8" s="141"/>
      <c r="C8" s="141"/>
      <c r="D8" s="141"/>
      <c r="E8" s="141"/>
      <c r="F8" s="141"/>
    </row>
    <row r="9" spans="1:6" x14ac:dyDescent="0.25">
      <c r="A9" s="148" t="s">
        <v>514</v>
      </c>
      <c r="B9" s="141"/>
      <c r="C9" s="141"/>
      <c r="D9" s="141"/>
      <c r="E9" s="141"/>
      <c r="F9" s="141"/>
    </row>
    <row r="10" spans="1:6" x14ac:dyDescent="0.25">
      <c r="A10" s="142" t="s">
        <v>515</v>
      </c>
      <c r="B10" s="151"/>
      <c r="C10" s="151"/>
      <c r="D10" s="151"/>
      <c r="E10" s="151"/>
      <c r="F10" s="151"/>
    </row>
    <row r="11" spans="1:6" x14ac:dyDescent="0.25">
      <c r="A11" s="67" t="s">
        <v>516</v>
      </c>
      <c r="B11" s="151"/>
      <c r="C11" s="151"/>
      <c r="D11" s="151"/>
      <c r="E11" s="151"/>
      <c r="F11" s="151"/>
    </row>
    <row r="12" spans="1:6" x14ac:dyDescent="0.25">
      <c r="A12" s="67" t="s">
        <v>517</v>
      </c>
      <c r="B12" s="151"/>
      <c r="C12" s="151"/>
      <c r="D12" s="151"/>
      <c r="E12" s="151"/>
      <c r="F12" s="151"/>
    </row>
    <row r="13" spans="1:6" x14ac:dyDescent="0.25">
      <c r="A13" s="67" t="s">
        <v>518</v>
      </c>
      <c r="B13" s="151"/>
      <c r="C13" s="151"/>
      <c r="D13" s="151"/>
      <c r="E13" s="151"/>
      <c r="F13" s="151"/>
    </row>
    <row r="14" spans="1:6" x14ac:dyDescent="0.25">
      <c r="A14" s="142" t="s">
        <v>519</v>
      </c>
      <c r="B14" s="151"/>
      <c r="C14" s="151"/>
      <c r="D14" s="151"/>
      <c r="E14" s="151"/>
      <c r="F14" s="151"/>
    </row>
    <row r="15" spans="1:6" x14ac:dyDescent="0.25">
      <c r="A15" s="67" t="s">
        <v>516</v>
      </c>
      <c r="B15" s="151"/>
      <c r="C15" s="151"/>
      <c r="D15" s="151"/>
      <c r="E15" s="151"/>
      <c r="F15" s="151"/>
    </row>
    <row r="16" spans="1:6" x14ac:dyDescent="0.25">
      <c r="A16" s="67" t="s">
        <v>517</v>
      </c>
      <c r="B16" s="152"/>
      <c r="C16" s="152"/>
      <c r="D16" s="152"/>
      <c r="E16" s="152"/>
      <c r="F16" s="152"/>
    </row>
    <row r="17" spans="1:6" x14ac:dyDescent="0.25">
      <c r="A17" s="67" t="s">
        <v>518</v>
      </c>
      <c r="B17" s="153"/>
      <c r="C17" s="153"/>
      <c r="D17" s="153"/>
      <c r="E17" s="153"/>
      <c r="F17" s="153"/>
    </row>
    <row r="18" spans="1:6" x14ac:dyDescent="0.25">
      <c r="A18" s="142" t="s">
        <v>520</v>
      </c>
      <c r="B18" s="153"/>
      <c r="C18" s="153"/>
      <c r="D18" s="153"/>
      <c r="E18" s="153"/>
      <c r="F18" s="153"/>
    </row>
    <row r="19" spans="1:6" x14ac:dyDescent="0.25">
      <c r="A19" s="142" t="s">
        <v>521</v>
      </c>
      <c r="B19" s="153"/>
      <c r="C19" s="153"/>
      <c r="D19" s="153"/>
      <c r="E19" s="153"/>
      <c r="F19" s="153"/>
    </row>
    <row r="20" spans="1:6" x14ac:dyDescent="0.25">
      <c r="A20" s="142" t="s">
        <v>522</v>
      </c>
      <c r="B20" s="154"/>
      <c r="C20" s="154"/>
      <c r="D20" s="154"/>
      <c r="E20" s="154"/>
      <c r="F20" s="154"/>
    </row>
    <row r="21" spans="1:6" x14ac:dyDescent="0.25">
      <c r="A21" s="142" t="s">
        <v>523</v>
      </c>
      <c r="B21" s="154"/>
      <c r="C21" s="154"/>
      <c r="D21" s="154"/>
      <c r="E21" s="154"/>
      <c r="F21" s="154"/>
    </row>
    <row r="22" spans="1:6" x14ac:dyDescent="0.25">
      <c r="A22" s="142" t="s">
        <v>524</v>
      </c>
      <c r="B22" s="154"/>
      <c r="C22" s="154"/>
      <c r="D22" s="154"/>
      <c r="E22" s="154"/>
      <c r="F22" s="154"/>
    </row>
    <row r="23" spans="1:6" x14ac:dyDescent="0.25">
      <c r="A23" s="142" t="s">
        <v>525</v>
      </c>
      <c r="B23" s="154"/>
      <c r="C23" s="154"/>
      <c r="D23" s="154"/>
      <c r="E23" s="154"/>
      <c r="F23" s="154"/>
    </row>
    <row r="24" spans="1:6" x14ac:dyDescent="0.25">
      <c r="A24" s="142" t="s">
        <v>526</v>
      </c>
      <c r="B24" s="146"/>
      <c r="C24" s="146"/>
      <c r="D24" s="146"/>
      <c r="E24" s="146"/>
      <c r="F24" s="146"/>
    </row>
    <row r="25" spans="1:6" x14ac:dyDescent="0.25">
      <c r="A25" s="142" t="s">
        <v>527</v>
      </c>
      <c r="B25" s="146"/>
      <c r="C25" s="146"/>
      <c r="D25" s="146"/>
      <c r="E25" s="146"/>
      <c r="F25" s="146"/>
    </row>
    <row r="26" spans="1:6" x14ac:dyDescent="0.25">
      <c r="A26" s="143"/>
      <c r="B26" s="147"/>
      <c r="C26" s="147"/>
      <c r="D26" s="147"/>
      <c r="E26" s="147"/>
      <c r="F26" s="147"/>
    </row>
    <row r="27" spans="1:6" ht="14.45" customHeight="1" x14ac:dyDescent="0.25">
      <c r="A27" s="148" t="s">
        <v>528</v>
      </c>
      <c r="B27" s="145"/>
      <c r="C27" s="145"/>
      <c r="D27" s="145"/>
      <c r="E27" s="145"/>
      <c r="F27" s="145"/>
    </row>
    <row r="28" spans="1:6" x14ac:dyDescent="0.25">
      <c r="A28" s="142" t="s">
        <v>529</v>
      </c>
      <c r="B28" s="90"/>
      <c r="C28" s="90"/>
      <c r="D28" s="90"/>
      <c r="E28" s="90"/>
      <c r="F28" s="90"/>
    </row>
    <row r="29" spans="1:6" x14ac:dyDescent="0.25">
      <c r="A29" s="138"/>
      <c r="B29" s="53"/>
      <c r="C29" s="53"/>
      <c r="D29" s="53"/>
      <c r="E29" s="53"/>
      <c r="F29" s="53"/>
    </row>
    <row r="30" spans="1:6" x14ac:dyDescent="0.25">
      <c r="A30" s="149" t="s">
        <v>530</v>
      </c>
      <c r="B30" s="53"/>
      <c r="C30" s="53"/>
      <c r="D30" s="53"/>
      <c r="E30" s="53"/>
      <c r="F30" s="53"/>
    </row>
    <row r="31" spans="1:6" x14ac:dyDescent="0.25">
      <c r="A31" s="150" t="s">
        <v>515</v>
      </c>
      <c r="B31" s="90"/>
      <c r="C31" s="90"/>
      <c r="D31" s="90"/>
      <c r="E31" s="90"/>
      <c r="F31" s="90"/>
    </row>
    <row r="32" spans="1:6" x14ac:dyDescent="0.25">
      <c r="A32" s="150" t="s">
        <v>519</v>
      </c>
      <c r="B32" s="90"/>
      <c r="C32" s="90"/>
      <c r="D32" s="90"/>
      <c r="E32" s="90"/>
      <c r="F32" s="90"/>
    </row>
    <row r="33" spans="1:6" x14ac:dyDescent="0.25">
      <c r="A33" s="150" t="s">
        <v>531</v>
      </c>
      <c r="B33" s="90"/>
      <c r="C33" s="90"/>
      <c r="D33" s="90"/>
      <c r="E33" s="90"/>
      <c r="F33" s="90"/>
    </row>
    <row r="34" spans="1:6" x14ac:dyDescent="0.25">
      <c r="A34" s="138"/>
      <c r="B34" s="53"/>
      <c r="C34" s="53"/>
      <c r="D34" s="53"/>
      <c r="E34" s="53"/>
      <c r="F34" s="53"/>
    </row>
    <row r="35" spans="1:6" x14ac:dyDescent="0.25">
      <c r="A35" s="149" t="s">
        <v>532</v>
      </c>
      <c r="B35" s="53"/>
      <c r="C35" s="53"/>
      <c r="D35" s="53"/>
      <c r="E35" s="53"/>
      <c r="F35" s="53"/>
    </row>
    <row r="36" spans="1:6" x14ac:dyDescent="0.25">
      <c r="A36" s="150" t="s">
        <v>533</v>
      </c>
      <c r="B36" s="53"/>
      <c r="C36" s="53"/>
      <c r="D36" s="53"/>
      <c r="E36" s="53"/>
      <c r="F36" s="53"/>
    </row>
    <row r="37" spans="1:6" x14ac:dyDescent="0.25">
      <c r="A37" s="150" t="s">
        <v>534</v>
      </c>
      <c r="B37" s="53"/>
      <c r="C37" s="53"/>
      <c r="D37" s="53"/>
      <c r="E37" s="53"/>
      <c r="F37" s="53"/>
    </row>
    <row r="38" spans="1:6" x14ac:dyDescent="0.25">
      <c r="A38" s="150" t="s">
        <v>535</v>
      </c>
      <c r="B38" s="53"/>
      <c r="C38" s="53"/>
      <c r="D38" s="53"/>
      <c r="E38" s="53"/>
      <c r="F38" s="53"/>
    </row>
    <row r="39" spans="1:6" x14ac:dyDescent="0.25">
      <c r="A39" s="138"/>
      <c r="B39" s="53"/>
      <c r="C39" s="53"/>
      <c r="D39" s="53"/>
      <c r="E39" s="53"/>
      <c r="F39" s="53"/>
    </row>
    <row r="40" spans="1:6" x14ac:dyDescent="0.25">
      <c r="A40" s="149" t="s">
        <v>536</v>
      </c>
      <c r="B40" s="53"/>
      <c r="C40" s="53"/>
      <c r="D40" s="53"/>
      <c r="E40" s="53"/>
      <c r="F40" s="53"/>
    </row>
    <row r="41" spans="1:6" x14ac:dyDescent="0.25">
      <c r="A41" s="138"/>
      <c r="B41" s="53"/>
      <c r="C41" s="53"/>
      <c r="D41" s="53"/>
      <c r="E41" s="53"/>
      <c r="F41" s="53"/>
    </row>
    <row r="42" spans="1:6" x14ac:dyDescent="0.25">
      <c r="A42" s="149" t="s">
        <v>537</v>
      </c>
      <c r="B42" s="53"/>
      <c r="C42" s="53"/>
      <c r="D42" s="53"/>
      <c r="E42" s="53"/>
      <c r="F42" s="53"/>
    </row>
    <row r="43" spans="1:6" x14ac:dyDescent="0.25">
      <c r="A43" s="150" t="s">
        <v>538</v>
      </c>
      <c r="B43" s="90"/>
      <c r="C43" s="90"/>
      <c r="D43" s="90"/>
      <c r="E43" s="90"/>
      <c r="F43" s="90"/>
    </row>
    <row r="44" spans="1:6" x14ac:dyDescent="0.25">
      <c r="A44" s="150" t="s">
        <v>539</v>
      </c>
      <c r="B44" s="90"/>
      <c r="C44" s="90"/>
      <c r="D44" s="90"/>
      <c r="E44" s="90"/>
      <c r="F44" s="90"/>
    </row>
    <row r="45" spans="1:6" x14ac:dyDescent="0.25">
      <c r="A45" s="150" t="s">
        <v>540</v>
      </c>
      <c r="B45" s="90"/>
      <c r="C45" s="90"/>
      <c r="D45" s="90"/>
      <c r="E45" s="90"/>
      <c r="F45" s="90"/>
    </row>
    <row r="46" spans="1:6" x14ac:dyDescent="0.25">
      <c r="A46" s="138"/>
      <c r="B46" s="53"/>
      <c r="C46" s="53"/>
      <c r="D46" s="53"/>
      <c r="E46" s="53"/>
      <c r="F46" s="53"/>
    </row>
    <row r="47" spans="1:6" ht="30" x14ac:dyDescent="0.25">
      <c r="A47" s="149" t="s">
        <v>541</v>
      </c>
      <c r="B47" s="53"/>
      <c r="C47" s="53"/>
      <c r="D47" s="53"/>
      <c r="E47" s="53"/>
      <c r="F47" s="53"/>
    </row>
    <row r="48" spans="1:6" x14ac:dyDescent="0.25">
      <c r="A48" s="150" t="s">
        <v>539</v>
      </c>
      <c r="B48" s="90"/>
      <c r="C48" s="90"/>
      <c r="D48" s="90"/>
      <c r="E48" s="90"/>
      <c r="F48" s="90"/>
    </row>
    <row r="49" spans="1:6" x14ac:dyDescent="0.25">
      <c r="A49" s="150" t="s">
        <v>540</v>
      </c>
      <c r="B49" s="90"/>
      <c r="C49" s="90"/>
      <c r="D49" s="90"/>
      <c r="E49" s="90"/>
      <c r="F49" s="90"/>
    </row>
    <row r="50" spans="1:6" x14ac:dyDescent="0.25">
      <c r="A50" s="138"/>
      <c r="B50" s="53"/>
      <c r="C50" s="53"/>
      <c r="D50" s="53"/>
      <c r="E50" s="53"/>
      <c r="F50" s="53"/>
    </row>
    <row r="51" spans="1:6" x14ac:dyDescent="0.25">
      <c r="A51" s="149" t="s">
        <v>542</v>
      </c>
      <c r="B51" s="53"/>
      <c r="C51" s="53"/>
      <c r="D51" s="53"/>
      <c r="E51" s="53"/>
      <c r="F51" s="53"/>
    </row>
    <row r="52" spans="1:6" x14ac:dyDescent="0.25">
      <c r="A52" s="150" t="s">
        <v>539</v>
      </c>
      <c r="B52" s="90"/>
      <c r="C52" s="90"/>
      <c r="D52" s="90"/>
      <c r="E52" s="90"/>
      <c r="F52" s="90"/>
    </row>
    <row r="53" spans="1:6" x14ac:dyDescent="0.25">
      <c r="A53" s="150" t="s">
        <v>540</v>
      </c>
      <c r="B53" s="90"/>
      <c r="C53" s="90"/>
      <c r="D53" s="90"/>
      <c r="E53" s="90"/>
      <c r="F53" s="90"/>
    </row>
    <row r="54" spans="1:6" x14ac:dyDescent="0.25">
      <c r="A54" s="150" t="s">
        <v>543</v>
      </c>
      <c r="B54" s="90"/>
      <c r="C54" s="90"/>
      <c r="D54" s="90"/>
      <c r="E54" s="90"/>
      <c r="F54" s="90"/>
    </row>
    <row r="55" spans="1:6" x14ac:dyDescent="0.25">
      <c r="A55" s="138"/>
      <c r="B55" s="53"/>
      <c r="C55" s="53"/>
      <c r="D55" s="53"/>
      <c r="E55" s="53"/>
      <c r="F55" s="53"/>
    </row>
    <row r="56" spans="1:6" x14ac:dyDescent="0.25">
      <c r="A56" s="149" t="s">
        <v>544</v>
      </c>
      <c r="B56" s="53"/>
      <c r="C56" s="53"/>
      <c r="D56" s="53"/>
      <c r="E56" s="53"/>
      <c r="F56" s="53"/>
    </row>
    <row r="57" spans="1:6" x14ac:dyDescent="0.25">
      <c r="A57" s="150" t="s">
        <v>539</v>
      </c>
      <c r="B57" s="90"/>
      <c r="C57" s="90"/>
      <c r="D57" s="90"/>
      <c r="E57" s="90"/>
      <c r="F57" s="90"/>
    </row>
    <row r="58" spans="1:6" x14ac:dyDescent="0.25">
      <c r="A58" s="150" t="s">
        <v>540</v>
      </c>
      <c r="B58" s="90"/>
      <c r="C58" s="90"/>
      <c r="D58" s="90"/>
      <c r="E58" s="90"/>
      <c r="F58" s="90"/>
    </row>
    <row r="59" spans="1:6" x14ac:dyDescent="0.25">
      <c r="A59" s="138"/>
      <c r="B59" s="53"/>
      <c r="C59" s="53"/>
      <c r="D59" s="53"/>
      <c r="E59" s="53"/>
      <c r="F59" s="53"/>
    </row>
    <row r="60" spans="1:6" x14ac:dyDescent="0.25">
      <c r="A60" s="149" t="s">
        <v>545</v>
      </c>
      <c r="B60" s="53"/>
      <c r="C60" s="53"/>
      <c r="D60" s="53"/>
      <c r="E60" s="53"/>
      <c r="F60" s="53"/>
    </row>
    <row r="61" spans="1:6" x14ac:dyDescent="0.25">
      <c r="A61" s="150" t="s">
        <v>546</v>
      </c>
      <c r="B61" s="137"/>
      <c r="C61" s="137"/>
      <c r="D61" s="137"/>
      <c r="E61" s="137"/>
      <c r="F61" s="137"/>
    </row>
    <row r="62" spans="1:6" x14ac:dyDescent="0.25">
      <c r="A62" s="150" t="s">
        <v>547</v>
      </c>
      <c r="B62" s="155"/>
      <c r="C62" s="155"/>
      <c r="D62" s="155"/>
      <c r="E62" s="155"/>
      <c r="F62" s="155"/>
    </row>
    <row r="63" spans="1:6" x14ac:dyDescent="0.25">
      <c r="A63" s="138"/>
      <c r="B63" s="137"/>
      <c r="C63" s="137"/>
      <c r="D63" s="137"/>
      <c r="E63" s="137"/>
      <c r="F63" s="137"/>
    </row>
    <row r="64" spans="1:6" x14ac:dyDescent="0.25">
      <c r="A64" s="149" t="s">
        <v>548</v>
      </c>
      <c r="B64" s="137"/>
      <c r="C64" s="137"/>
      <c r="D64" s="137"/>
      <c r="E64" s="137"/>
      <c r="F64" s="137"/>
    </row>
    <row r="65" spans="1:6" x14ac:dyDescent="0.25">
      <c r="A65" s="150" t="s">
        <v>549</v>
      </c>
      <c r="B65" s="137"/>
      <c r="C65" s="137"/>
      <c r="D65" s="137"/>
      <c r="E65" s="137"/>
      <c r="F65" s="137"/>
    </row>
    <row r="66" spans="1:6" x14ac:dyDescent="0.25">
      <c r="A66" s="150" t="s">
        <v>550</v>
      </c>
      <c r="B66" s="138"/>
      <c r="C66" s="53"/>
      <c r="D66" s="138"/>
      <c r="E66" s="138"/>
      <c r="F66" s="138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03" t="s">
        <v>445</v>
      </c>
      <c r="B1" s="203"/>
      <c r="C1" s="203"/>
      <c r="D1" s="203"/>
      <c r="E1" s="203"/>
      <c r="F1" s="203"/>
      <c r="G1" s="203"/>
    </row>
    <row r="2" spans="1:7" x14ac:dyDescent="0.25">
      <c r="A2" s="124" t="str">
        <f>'Formato 1'!A2</f>
        <v>Instituto Cultural de León</v>
      </c>
      <c r="B2" s="125"/>
      <c r="C2" s="125"/>
      <c r="D2" s="125"/>
      <c r="E2" s="125"/>
      <c r="F2" s="125"/>
      <c r="G2" s="126"/>
    </row>
    <row r="3" spans="1:7" x14ac:dyDescent="0.25">
      <c r="A3" s="127" t="s">
        <v>446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447</v>
      </c>
      <c r="B5" s="128"/>
      <c r="C5" s="128"/>
      <c r="D5" s="128"/>
      <c r="E5" s="128"/>
      <c r="F5" s="128"/>
      <c r="G5" s="129"/>
    </row>
    <row r="6" spans="1:7" x14ac:dyDescent="0.25">
      <c r="A6" s="201" t="s">
        <v>551</v>
      </c>
      <c r="B6" s="36">
        <v>2022</v>
      </c>
      <c r="C6" s="201">
        <f>+B6+1</f>
        <v>2023</v>
      </c>
      <c r="D6" s="201">
        <f>+C6+1</f>
        <v>2024</v>
      </c>
      <c r="E6" s="201">
        <f>+D6+1</f>
        <v>2025</v>
      </c>
      <c r="F6" s="201">
        <f>+E6+1</f>
        <v>2026</v>
      </c>
      <c r="G6" s="201">
        <f>+F6+1</f>
        <v>2027</v>
      </c>
    </row>
    <row r="7" spans="1:7" ht="83.25" customHeight="1" x14ac:dyDescent="0.25">
      <c r="A7" s="202"/>
      <c r="B7" s="70" t="s">
        <v>552</v>
      </c>
      <c r="C7" s="202"/>
      <c r="D7" s="202"/>
      <c r="E7" s="202"/>
      <c r="F7" s="202"/>
      <c r="G7" s="202"/>
    </row>
    <row r="8" spans="1:7" ht="30" x14ac:dyDescent="0.25">
      <c r="A8" s="71" t="s">
        <v>496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497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498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290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292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562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4" t="s">
        <v>473</v>
      </c>
      <c r="B1" s="204"/>
      <c r="C1" s="204"/>
      <c r="D1" s="204"/>
      <c r="E1" s="204"/>
      <c r="F1" s="204"/>
      <c r="G1" s="204"/>
    </row>
    <row r="2" spans="1:7" x14ac:dyDescent="0.25">
      <c r="A2" s="124" t="str">
        <f>'Formato 1'!A2</f>
        <v>Instituto Cultural de León</v>
      </c>
      <c r="B2" s="125"/>
      <c r="C2" s="125"/>
      <c r="D2" s="125"/>
      <c r="E2" s="125"/>
      <c r="F2" s="125"/>
      <c r="G2" s="126"/>
    </row>
    <row r="3" spans="1:7" x14ac:dyDescent="0.25">
      <c r="A3" s="112" t="s">
        <v>474</v>
      </c>
      <c r="B3" s="113"/>
      <c r="C3" s="113"/>
      <c r="D3" s="113"/>
      <c r="E3" s="113"/>
      <c r="F3" s="113"/>
      <c r="G3" s="114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12" t="s">
        <v>447</v>
      </c>
      <c r="B5" s="113"/>
      <c r="C5" s="113"/>
      <c r="D5" s="113"/>
      <c r="E5" s="113"/>
      <c r="F5" s="113"/>
      <c r="G5" s="114"/>
    </row>
    <row r="6" spans="1:7" x14ac:dyDescent="0.25">
      <c r="A6" s="205" t="s">
        <v>563</v>
      </c>
      <c r="B6" s="36">
        <v>2022</v>
      </c>
      <c r="C6" s="201">
        <f>+B6+1</f>
        <v>2023</v>
      </c>
      <c r="D6" s="201">
        <f>+C6+1</f>
        <v>2024</v>
      </c>
      <c r="E6" s="201">
        <f>+D6+1</f>
        <v>2025</v>
      </c>
      <c r="F6" s="201">
        <f>+E6+1</f>
        <v>2026</v>
      </c>
      <c r="G6" s="201">
        <f>+F6+1</f>
        <v>2027</v>
      </c>
    </row>
    <row r="7" spans="1:7" ht="57.75" customHeight="1" x14ac:dyDescent="0.25">
      <c r="A7" s="206"/>
      <c r="B7" s="37" t="s">
        <v>552</v>
      </c>
      <c r="C7" s="202"/>
      <c r="D7" s="202"/>
      <c r="E7" s="202"/>
      <c r="F7" s="202"/>
      <c r="G7" s="202"/>
    </row>
    <row r="8" spans="1:7" x14ac:dyDescent="0.25">
      <c r="A8" s="26" t="s">
        <v>475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478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485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565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487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4" t="s">
        <v>488</v>
      </c>
      <c r="B1" s="204"/>
      <c r="C1" s="204"/>
      <c r="D1" s="204"/>
      <c r="E1" s="204"/>
      <c r="F1" s="204"/>
      <c r="G1" s="204"/>
    </row>
    <row r="2" spans="1:7" x14ac:dyDescent="0.25">
      <c r="A2" s="124" t="str">
        <f>'Formato 1'!A2</f>
        <v>Instituto Cultural de León</v>
      </c>
      <c r="B2" s="125"/>
      <c r="C2" s="125"/>
      <c r="D2" s="125"/>
      <c r="E2" s="125"/>
      <c r="F2" s="125"/>
      <c r="G2" s="126"/>
    </row>
    <row r="3" spans="1:7" x14ac:dyDescent="0.25">
      <c r="A3" s="112" t="s">
        <v>489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208" t="s">
        <v>551</v>
      </c>
      <c r="B5" s="209">
        <v>2017</v>
      </c>
      <c r="C5" s="209">
        <f>+B5+1</f>
        <v>2018</v>
      </c>
      <c r="D5" s="209">
        <f>+C5+1</f>
        <v>2019</v>
      </c>
      <c r="E5" s="209">
        <f>+D5+1</f>
        <v>2020</v>
      </c>
      <c r="F5" s="209">
        <f>+E5+1</f>
        <v>2021</v>
      </c>
      <c r="G5" s="36">
        <f>+F5+1</f>
        <v>2022</v>
      </c>
    </row>
    <row r="6" spans="1:7" ht="32.25" x14ac:dyDescent="0.25">
      <c r="A6" s="194"/>
      <c r="B6" s="210"/>
      <c r="C6" s="210"/>
      <c r="D6" s="210"/>
      <c r="E6" s="210"/>
      <c r="F6" s="210"/>
      <c r="G6" s="37" t="s">
        <v>567</v>
      </c>
    </row>
    <row r="7" spans="1:7" x14ac:dyDescent="0.25">
      <c r="A7" s="62" t="s">
        <v>496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456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458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497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575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498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290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499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292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471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472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07" t="s">
        <v>579</v>
      </c>
      <c r="B39" s="207"/>
      <c r="C39" s="207"/>
      <c r="D39" s="207"/>
      <c r="E39" s="207"/>
      <c r="F39" s="207"/>
      <c r="G39" s="207"/>
    </row>
    <row r="40" spans="1:7" x14ac:dyDescent="0.25">
      <c r="A40" s="207" t="s">
        <v>580</v>
      </c>
      <c r="B40" s="207"/>
      <c r="C40" s="207"/>
      <c r="D40" s="207"/>
      <c r="E40" s="207"/>
      <c r="F40" s="207"/>
      <c r="G40" s="20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4" t="s">
        <v>502</v>
      </c>
      <c r="B1" s="204"/>
      <c r="C1" s="204"/>
      <c r="D1" s="204"/>
      <c r="E1" s="204"/>
      <c r="F1" s="204"/>
      <c r="G1" s="204"/>
    </row>
    <row r="2" spans="1:7" x14ac:dyDescent="0.25">
      <c r="A2" s="124" t="str">
        <f>'Formato 1'!A2</f>
        <v>Instituto Cultural de León</v>
      </c>
      <c r="B2" s="125"/>
      <c r="C2" s="125"/>
      <c r="D2" s="125"/>
      <c r="E2" s="125"/>
      <c r="F2" s="125"/>
      <c r="G2" s="126"/>
    </row>
    <row r="3" spans="1:7" x14ac:dyDescent="0.25">
      <c r="A3" s="112" t="s">
        <v>503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211" t="s">
        <v>563</v>
      </c>
      <c r="B5" s="209">
        <v>2017</v>
      </c>
      <c r="C5" s="209">
        <f>+B5+1</f>
        <v>2018</v>
      </c>
      <c r="D5" s="209">
        <f>+C5+1</f>
        <v>2019</v>
      </c>
      <c r="E5" s="209">
        <f>+D5+1</f>
        <v>2020</v>
      </c>
      <c r="F5" s="209">
        <f>+E5+1</f>
        <v>2021</v>
      </c>
      <c r="G5" s="36">
        <v>2022</v>
      </c>
    </row>
    <row r="6" spans="1:7" ht="48.75" customHeight="1" x14ac:dyDescent="0.25">
      <c r="A6" s="212"/>
      <c r="B6" s="210"/>
      <c r="C6" s="210"/>
      <c r="D6" s="210"/>
      <c r="E6" s="210"/>
      <c r="F6" s="210"/>
      <c r="G6" s="37" t="s">
        <v>581</v>
      </c>
    </row>
    <row r="7" spans="1:7" x14ac:dyDescent="0.25">
      <c r="A7" s="26" t="s">
        <v>475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565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485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565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07" t="s">
        <v>579</v>
      </c>
      <c r="B32" s="207"/>
      <c r="C32" s="207"/>
      <c r="D32" s="207"/>
      <c r="E32" s="207"/>
      <c r="F32" s="207"/>
      <c r="G32" s="207"/>
    </row>
    <row r="33" spans="1:7" x14ac:dyDescent="0.25">
      <c r="A33" s="207" t="s">
        <v>580</v>
      </c>
      <c r="B33" s="207"/>
      <c r="C33" s="207"/>
      <c r="D33" s="207"/>
      <c r="E33" s="207"/>
      <c r="F33" s="207"/>
      <c r="G33" s="20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13" t="s">
        <v>504</v>
      </c>
      <c r="B1" s="213"/>
      <c r="C1" s="213"/>
      <c r="D1" s="213"/>
      <c r="E1" s="213"/>
      <c r="F1" s="213"/>
    </row>
    <row r="2" spans="1:6" ht="20.100000000000001" customHeight="1" x14ac:dyDescent="0.25">
      <c r="A2" s="109" t="str">
        <f>'Formato 1'!A2</f>
        <v>Instituto Cultural de León</v>
      </c>
      <c r="B2" s="130"/>
      <c r="C2" s="130"/>
      <c r="D2" s="130"/>
      <c r="E2" s="130"/>
      <c r="F2" s="131"/>
    </row>
    <row r="3" spans="1:6" ht="29.25" customHeight="1" x14ac:dyDescent="0.25">
      <c r="A3" s="132" t="s">
        <v>505</v>
      </c>
      <c r="B3" s="133"/>
      <c r="C3" s="133"/>
      <c r="D3" s="133"/>
      <c r="E3" s="133"/>
      <c r="F3" s="134"/>
    </row>
    <row r="4" spans="1:6" ht="35.25" customHeight="1" x14ac:dyDescent="0.25">
      <c r="A4" s="120"/>
      <c r="B4" s="120" t="s">
        <v>506</v>
      </c>
      <c r="C4" s="120" t="s">
        <v>507</v>
      </c>
      <c r="D4" s="120" t="s">
        <v>508</v>
      </c>
      <c r="E4" s="120" t="s">
        <v>509</v>
      </c>
      <c r="F4" s="120" t="s">
        <v>510</v>
      </c>
    </row>
    <row r="5" spans="1:6" ht="12.75" customHeight="1" x14ac:dyDescent="0.25">
      <c r="A5" s="18" t="s">
        <v>511</v>
      </c>
      <c r="B5" s="53"/>
      <c r="C5" s="53"/>
      <c r="D5" s="53"/>
      <c r="E5" s="53"/>
      <c r="F5" s="53"/>
    </row>
    <row r="6" spans="1:6" ht="30" x14ac:dyDescent="0.25">
      <c r="A6" s="59" t="s">
        <v>512</v>
      </c>
      <c r="B6" s="60"/>
      <c r="C6" s="60"/>
      <c r="D6" s="60"/>
      <c r="E6" s="60"/>
      <c r="F6" s="60"/>
    </row>
    <row r="7" spans="1:6" ht="15" x14ac:dyDescent="0.25">
      <c r="A7" s="59" t="s">
        <v>513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514</v>
      </c>
      <c r="B9" s="45"/>
      <c r="C9" s="45"/>
      <c r="D9" s="45"/>
      <c r="E9" s="45"/>
      <c r="F9" s="45"/>
    </row>
    <row r="10" spans="1:6" ht="15" x14ac:dyDescent="0.25">
      <c r="A10" s="59" t="s">
        <v>515</v>
      </c>
      <c r="B10" s="60"/>
      <c r="C10" s="60"/>
      <c r="D10" s="60"/>
      <c r="E10" s="60"/>
      <c r="F10" s="60"/>
    </row>
    <row r="11" spans="1:6" ht="15" x14ac:dyDescent="0.25">
      <c r="A11" s="80" t="s">
        <v>516</v>
      </c>
      <c r="B11" s="60"/>
      <c r="C11" s="60"/>
      <c r="D11" s="60"/>
      <c r="E11" s="60"/>
      <c r="F11" s="60"/>
    </row>
    <row r="12" spans="1:6" ht="15" x14ac:dyDescent="0.25">
      <c r="A12" s="80" t="s">
        <v>517</v>
      </c>
      <c r="B12" s="60"/>
      <c r="C12" s="60"/>
      <c r="D12" s="60"/>
      <c r="E12" s="60"/>
      <c r="F12" s="60"/>
    </row>
    <row r="13" spans="1:6" ht="15" x14ac:dyDescent="0.25">
      <c r="A13" s="80" t="s">
        <v>518</v>
      </c>
      <c r="B13" s="60"/>
      <c r="C13" s="60"/>
      <c r="D13" s="60"/>
      <c r="E13" s="60"/>
      <c r="F13" s="60"/>
    </row>
    <row r="14" spans="1:6" ht="15" x14ac:dyDescent="0.25">
      <c r="A14" s="59" t="s">
        <v>519</v>
      </c>
      <c r="B14" s="60"/>
      <c r="C14" s="60"/>
      <c r="D14" s="60"/>
      <c r="E14" s="60"/>
      <c r="F14" s="60"/>
    </row>
    <row r="15" spans="1:6" ht="15" x14ac:dyDescent="0.25">
      <c r="A15" s="80" t="s">
        <v>516</v>
      </c>
      <c r="B15" s="60"/>
      <c r="C15" s="60"/>
      <c r="D15" s="60"/>
      <c r="E15" s="60"/>
      <c r="F15" s="60"/>
    </row>
    <row r="16" spans="1:6" ht="15" x14ac:dyDescent="0.25">
      <c r="A16" s="80" t="s">
        <v>517</v>
      </c>
      <c r="B16" s="60"/>
      <c r="C16" s="60"/>
      <c r="D16" s="60"/>
      <c r="E16" s="60"/>
      <c r="F16" s="60"/>
    </row>
    <row r="17" spans="1:6" ht="15" x14ac:dyDescent="0.25">
      <c r="A17" s="80" t="s">
        <v>518</v>
      </c>
      <c r="B17" s="60"/>
      <c r="C17" s="60"/>
      <c r="D17" s="60"/>
      <c r="E17" s="60"/>
      <c r="F17" s="60"/>
    </row>
    <row r="18" spans="1:6" ht="15" x14ac:dyDescent="0.25">
      <c r="A18" s="59" t="s">
        <v>520</v>
      </c>
      <c r="B18" s="121"/>
      <c r="C18" s="60"/>
      <c r="D18" s="60"/>
      <c r="E18" s="60"/>
      <c r="F18" s="60"/>
    </row>
    <row r="19" spans="1:6" ht="15" x14ac:dyDescent="0.25">
      <c r="A19" s="59" t="s">
        <v>521</v>
      </c>
      <c r="B19" s="60"/>
      <c r="C19" s="60"/>
      <c r="D19" s="60"/>
      <c r="E19" s="60"/>
      <c r="F19" s="60"/>
    </row>
    <row r="20" spans="1:6" ht="30" x14ac:dyDescent="0.25">
      <c r="A20" s="59" t="s">
        <v>522</v>
      </c>
      <c r="B20" s="122"/>
      <c r="C20" s="122"/>
      <c r="D20" s="122"/>
      <c r="E20" s="122"/>
      <c r="F20" s="122"/>
    </row>
    <row r="21" spans="1:6" ht="30" x14ac:dyDescent="0.25">
      <c r="A21" s="59" t="s">
        <v>523</v>
      </c>
      <c r="B21" s="122"/>
      <c r="C21" s="122"/>
      <c r="D21" s="122"/>
      <c r="E21" s="122"/>
      <c r="F21" s="122"/>
    </row>
    <row r="22" spans="1:6" ht="30" x14ac:dyDescent="0.25">
      <c r="A22" s="59" t="s">
        <v>524</v>
      </c>
      <c r="B22" s="122"/>
      <c r="C22" s="122"/>
      <c r="D22" s="122"/>
      <c r="E22" s="122"/>
      <c r="F22" s="122"/>
    </row>
    <row r="23" spans="1:6" ht="15" x14ac:dyDescent="0.25">
      <c r="A23" s="59" t="s">
        <v>525</v>
      </c>
      <c r="B23" s="122"/>
      <c r="C23" s="122"/>
      <c r="D23" s="122"/>
      <c r="E23" s="122"/>
      <c r="F23" s="122"/>
    </row>
    <row r="24" spans="1:6" ht="15" x14ac:dyDescent="0.25">
      <c r="A24" s="59" t="s">
        <v>526</v>
      </c>
      <c r="B24" s="123"/>
      <c r="C24" s="60"/>
      <c r="D24" s="60"/>
      <c r="E24" s="60"/>
      <c r="F24" s="60"/>
    </row>
    <row r="25" spans="1:6" ht="15" x14ac:dyDescent="0.25">
      <c r="A25" s="59" t="s">
        <v>527</v>
      </c>
      <c r="B25" s="123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528</v>
      </c>
      <c r="B27" s="45"/>
      <c r="C27" s="45"/>
      <c r="D27" s="45"/>
      <c r="E27" s="45"/>
      <c r="F27" s="45"/>
    </row>
    <row r="28" spans="1:6" ht="15" x14ac:dyDescent="0.25">
      <c r="A28" s="59" t="s">
        <v>529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530</v>
      </c>
      <c r="B30" s="45"/>
      <c r="C30" s="45"/>
      <c r="D30" s="45"/>
      <c r="E30" s="45"/>
      <c r="F30" s="45"/>
    </row>
    <row r="31" spans="1:6" ht="15" x14ac:dyDescent="0.25">
      <c r="A31" s="59" t="s">
        <v>515</v>
      </c>
      <c r="B31" s="60"/>
      <c r="C31" s="60"/>
      <c r="D31" s="60"/>
      <c r="E31" s="60"/>
      <c r="F31" s="60"/>
    </row>
    <row r="32" spans="1:6" ht="15" x14ac:dyDescent="0.25">
      <c r="A32" s="59" t="s">
        <v>519</v>
      </c>
      <c r="B32" s="60"/>
      <c r="C32" s="60"/>
      <c r="D32" s="60"/>
      <c r="E32" s="60"/>
      <c r="F32" s="60"/>
    </row>
    <row r="33" spans="1:6" ht="15" x14ac:dyDescent="0.25">
      <c r="A33" s="59" t="s">
        <v>531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532</v>
      </c>
      <c r="B35" s="45"/>
      <c r="C35" s="45"/>
      <c r="D35" s="45"/>
      <c r="E35" s="45"/>
      <c r="F35" s="45"/>
    </row>
    <row r="36" spans="1:6" ht="15" x14ac:dyDescent="0.25">
      <c r="A36" s="59" t="s">
        <v>533</v>
      </c>
      <c r="B36" s="60"/>
      <c r="C36" s="60"/>
      <c r="D36" s="60"/>
      <c r="E36" s="60"/>
      <c r="F36" s="60"/>
    </row>
    <row r="37" spans="1:6" ht="15" x14ac:dyDescent="0.25">
      <c r="A37" s="59" t="s">
        <v>534</v>
      </c>
      <c r="B37" s="60"/>
      <c r="C37" s="60"/>
      <c r="D37" s="60"/>
      <c r="E37" s="60"/>
      <c r="F37" s="60"/>
    </row>
    <row r="38" spans="1:6" ht="15" x14ac:dyDescent="0.25">
      <c r="A38" s="59" t="s">
        <v>535</v>
      </c>
      <c r="B38" s="123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536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537</v>
      </c>
      <c r="B42" s="45"/>
      <c r="C42" s="45"/>
      <c r="D42" s="45"/>
      <c r="E42" s="45"/>
      <c r="F42" s="45"/>
    </row>
    <row r="43" spans="1:6" ht="15" x14ac:dyDescent="0.25">
      <c r="A43" s="59" t="s">
        <v>538</v>
      </c>
      <c r="B43" s="60"/>
      <c r="C43" s="60"/>
      <c r="D43" s="60"/>
      <c r="E43" s="60"/>
      <c r="F43" s="60"/>
    </row>
    <row r="44" spans="1:6" ht="15" x14ac:dyDescent="0.25">
      <c r="A44" s="59" t="s">
        <v>539</v>
      </c>
      <c r="B44" s="60"/>
      <c r="C44" s="60"/>
      <c r="D44" s="60"/>
      <c r="E44" s="60"/>
      <c r="F44" s="60"/>
    </row>
    <row r="45" spans="1:6" ht="15" x14ac:dyDescent="0.25">
      <c r="A45" s="59" t="s">
        <v>540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541</v>
      </c>
      <c r="B47" s="45"/>
      <c r="C47" s="45"/>
      <c r="D47" s="45"/>
      <c r="E47" s="45"/>
      <c r="F47" s="45"/>
    </row>
    <row r="48" spans="1:6" ht="15" x14ac:dyDescent="0.25">
      <c r="A48" s="59" t="s">
        <v>539</v>
      </c>
      <c r="B48" s="122"/>
      <c r="C48" s="122"/>
      <c r="D48" s="122"/>
      <c r="E48" s="122"/>
      <c r="F48" s="122"/>
    </row>
    <row r="49" spans="1:6" ht="15" x14ac:dyDescent="0.25">
      <c r="A49" s="59" t="s">
        <v>540</v>
      </c>
      <c r="B49" s="122"/>
      <c r="C49" s="122"/>
      <c r="D49" s="122"/>
      <c r="E49" s="122"/>
      <c r="F49" s="122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542</v>
      </c>
      <c r="B51" s="45"/>
      <c r="C51" s="45"/>
      <c r="D51" s="45"/>
      <c r="E51" s="45"/>
      <c r="F51" s="45"/>
    </row>
    <row r="52" spans="1:6" ht="15" x14ac:dyDescent="0.25">
      <c r="A52" s="59" t="s">
        <v>539</v>
      </c>
      <c r="B52" s="60"/>
      <c r="C52" s="60"/>
      <c r="D52" s="60"/>
      <c r="E52" s="60"/>
      <c r="F52" s="60"/>
    </row>
    <row r="53" spans="1:6" ht="15" x14ac:dyDescent="0.25">
      <c r="A53" s="59" t="s">
        <v>540</v>
      </c>
      <c r="B53" s="60"/>
      <c r="C53" s="60"/>
      <c r="D53" s="60"/>
      <c r="E53" s="60"/>
      <c r="F53" s="60"/>
    </row>
    <row r="54" spans="1:6" ht="15" x14ac:dyDescent="0.25">
      <c r="A54" s="59" t="s">
        <v>543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544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539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540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545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546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547</v>
      </c>
      <c r="B62" s="123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548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549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550</v>
      </c>
      <c r="B66" s="60"/>
      <c r="C66" s="60"/>
      <c r="D66" s="60"/>
      <c r="E66" s="60"/>
      <c r="F66" s="60"/>
    </row>
    <row r="67" spans="1:6" ht="20.100000000000001" customHeight="1" x14ac:dyDescent="0.25">
      <c r="A67" s="119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topLeftCell="A2" zoomScale="75" zoomScaleNormal="75" workbookViewId="0">
      <selection activeCell="M14" sqref="M1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77" t="s">
        <v>123</v>
      </c>
      <c r="B1" s="178"/>
      <c r="C1" s="178"/>
      <c r="D1" s="178"/>
      <c r="E1" s="178"/>
      <c r="F1" s="178"/>
      <c r="G1" s="178"/>
      <c r="H1" s="179"/>
    </row>
    <row r="2" spans="1:8" x14ac:dyDescent="0.25">
      <c r="A2" s="180" t="str">
        <f>'Formato 1'!A2</f>
        <v>Instituto Cultural de León</v>
      </c>
      <c r="B2" s="181"/>
      <c r="C2" s="181"/>
      <c r="D2" s="181"/>
      <c r="E2" s="181"/>
      <c r="F2" s="181"/>
      <c r="G2" s="181"/>
      <c r="H2" s="182"/>
    </row>
    <row r="3" spans="1:8" ht="15" customHeight="1" x14ac:dyDescent="0.25">
      <c r="A3" s="183" t="s">
        <v>124</v>
      </c>
      <c r="B3" s="184"/>
      <c r="C3" s="184"/>
      <c r="D3" s="184"/>
      <c r="E3" s="184"/>
      <c r="F3" s="184"/>
      <c r="G3" s="184"/>
      <c r="H3" s="185"/>
    </row>
    <row r="4" spans="1:8" ht="15" customHeight="1" x14ac:dyDescent="0.25">
      <c r="A4" s="183" t="s">
        <v>584</v>
      </c>
      <c r="B4" s="184"/>
      <c r="C4" s="184"/>
      <c r="D4" s="184"/>
      <c r="E4" s="184"/>
      <c r="F4" s="184"/>
      <c r="G4" s="184"/>
      <c r="H4" s="185"/>
    </row>
    <row r="5" spans="1:8" x14ac:dyDescent="0.25">
      <c r="A5" s="186" t="s">
        <v>2</v>
      </c>
      <c r="B5" s="187"/>
      <c r="C5" s="187"/>
      <c r="D5" s="187"/>
      <c r="E5" s="187"/>
      <c r="F5" s="187"/>
      <c r="G5" s="187"/>
      <c r="H5" s="188"/>
    </row>
    <row r="6" spans="1:8" ht="41.45" customHeight="1" x14ac:dyDescent="0.25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3" t="s">
        <v>133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4" t="s">
        <v>134</v>
      </c>
      <c r="B10" s="105">
        <v>0</v>
      </c>
      <c r="C10" s="47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x14ac:dyDescent="0.25">
      <c r="A11" s="104" t="s">
        <v>135</v>
      </c>
      <c r="B11" s="105">
        <v>0</v>
      </c>
      <c r="C11" s="47">
        <v>0</v>
      </c>
      <c r="D11" s="105">
        <v>0</v>
      </c>
      <c r="E11" s="105">
        <v>0</v>
      </c>
      <c r="F11" s="105">
        <v>0</v>
      </c>
      <c r="G11" s="47">
        <v>0</v>
      </c>
      <c r="H11" s="47">
        <v>0</v>
      </c>
    </row>
    <row r="12" spans="1:8" ht="16.5" customHeight="1" x14ac:dyDescent="0.25">
      <c r="A12" s="104" t="s">
        <v>136</v>
      </c>
      <c r="B12" s="105">
        <v>0</v>
      </c>
      <c r="C12" s="47">
        <v>0</v>
      </c>
      <c r="D12" s="105">
        <v>0</v>
      </c>
      <c r="E12" s="105">
        <v>0</v>
      </c>
      <c r="F12" s="105">
        <v>0</v>
      </c>
      <c r="G12" s="47">
        <v>0</v>
      </c>
      <c r="H12" s="47">
        <v>0</v>
      </c>
    </row>
    <row r="13" spans="1:8" x14ac:dyDescent="0.25">
      <c r="A13" s="103" t="s">
        <v>137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4" t="s">
        <v>138</v>
      </c>
      <c r="B14" s="105">
        <v>0</v>
      </c>
      <c r="C14" s="47">
        <v>0</v>
      </c>
      <c r="D14" s="105">
        <v>0</v>
      </c>
      <c r="E14" s="105">
        <v>0</v>
      </c>
      <c r="F14" s="105">
        <v>0</v>
      </c>
      <c r="G14" s="47">
        <v>0</v>
      </c>
      <c r="H14" s="47">
        <v>0</v>
      </c>
    </row>
    <row r="15" spans="1:8" ht="15" customHeight="1" x14ac:dyDescent="0.25">
      <c r="A15" s="104" t="s">
        <v>139</v>
      </c>
      <c r="B15" s="105">
        <v>0</v>
      </c>
      <c r="C15" s="47">
        <v>0</v>
      </c>
      <c r="D15" s="105">
        <v>0</v>
      </c>
      <c r="E15" s="105">
        <v>0</v>
      </c>
      <c r="F15" s="105">
        <v>0</v>
      </c>
      <c r="G15" s="47">
        <v>0</v>
      </c>
      <c r="H15" s="47">
        <v>0</v>
      </c>
    </row>
    <row r="16" spans="1:8" x14ac:dyDescent="0.25">
      <c r="A16" s="104" t="s">
        <v>140</v>
      </c>
      <c r="B16" s="105">
        <v>0</v>
      </c>
      <c r="C16" s="47">
        <v>0</v>
      </c>
      <c r="D16" s="105">
        <v>0</v>
      </c>
      <c r="E16" s="105">
        <v>0</v>
      </c>
      <c r="F16" s="105">
        <v>0</v>
      </c>
      <c r="G16" s="47">
        <v>0</v>
      </c>
      <c r="H16" s="47">
        <v>0</v>
      </c>
    </row>
    <row r="17" spans="1:8" x14ac:dyDescent="0.25">
      <c r="A17" s="106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141</v>
      </c>
      <c r="B18" s="4">
        <v>7347258.8299999991</v>
      </c>
      <c r="C18" s="107"/>
      <c r="D18" s="107"/>
      <c r="E18" s="107"/>
      <c r="F18" s="4">
        <v>6636645.0199999996</v>
      </c>
      <c r="G18" s="107"/>
      <c r="H18" s="107"/>
    </row>
    <row r="19" spans="1:8" ht="16.5" customHeight="1" x14ac:dyDescent="0.25">
      <c r="A19" s="106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142</v>
      </c>
      <c r="B20" s="4">
        <f t="shared" ref="B20:H20" si="3">B8+B18</f>
        <v>7347258.8299999991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6636645.0199999996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6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8" t="s">
        <v>144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8" t="s">
        <v>145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8" t="s">
        <v>146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8" t="s">
        <v>148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8" t="s">
        <v>149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8" t="s">
        <v>150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151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89" t="s">
        <v>152</v>
      </c>
      <c r="B33" s="189"/>
      <c r="C33" s="189"/>
      <c r="D33" s="189"/>
      <c r="E33" s="189"/>
      <c r="F33" s="189"/>
      <c r="G33" s="189"/>
      <c r="H33" s="189"/>
    </row>
    <row r="34" spans="1:8" ht="14.45" customHeight="1" x14ac:dyDescent="0.25">
      <c r="A34" s="189"/>
      <c r="B34" s="189"/>
      <c r="C34" s="189"/>
      <c r="D34" s="189"/>
      <c r="E34" s="189"/>
      <c r="F34" s="189"/>
      <c r="G34" s="189"/>
      <c r="H34" s="189"/>
    </row>
    <row r="35" spans="1:8" ht="14.45" customHeight="1" x14ac:dyDescent="0.25">
      <c r="A35" s="189"/>
      <c r="B35" s="189"/>
      <c r="C35" s="189"/>
      <c r="D35" s="189"/>
      <c r="E35" s="189"/>
      <c r="F35" s="189"/>
      <c r="G35" s="189"/>
      <c r="H35" s="189"/>
    </row>
    <row r="36" spans="1:8" ht="14.45" customHeight="1" x14ac:dyDescent="0.25">
      <c r="A36" s="189"/>
      <c r="B36" s="189"/>
      <c r="C36" s="189"/>
      <c r="D36" s="189"/>
      <c r="E36" s="189"/>
      <c r="F36" s="189"/>
      <c r="G36" s="189"/>
      <c r="H36" s="189"/>
    </row>
    <row r="37" spans="1:8" ht="14.45" customHeight="1" x14ac:dyDescent="0.25">
      <c r="A37" s="189"/>
      <c r="B37" s="189"/>
      <c r="C37" s="189"/>
      <c r="D37" s="189"/>
      <c r="E37" s="189"/>
      <c r="F37" s="189"/>
      <c r="G37" s="189"/>
      <c r="H37" s="189"/>
    </row>
    <row r="38" spans="1:8" x14ac:dyDescent="0.25">
      <c r="A38" s="61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8" t="s">
        <v>160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8" t="s">
        <v>161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8" t="s">
        <v>162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151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activeCell="A4" sqref="A4:K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77" t="s">
        <v>163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ht="14.45" customHeight="1" x14ac:dyDescent="0.25">
      <c r="A2" s="180" t="str">
        <f>'Formato 1'!A2</f>
        <v>Instituto Cultural de León</v>
      </c>
      <c r="B2" s="181"/>
      <c r="C2" s="181"/>
      <c r="D2" s="181"/>
      <c r="E2" s="181"/>
      <c r="F2" s="181"/>
      <c r="G2" s="181"/>
      <c r="H2" s="181"/>
      <c r="I2" s="181"/>
      <c r="J2" s="181"/>
      <c r="K2" s="182"/>
    </row>
    <row r="3" spans="1:11" x14ac:dyDescent="0.25">
      <c r="A3" s="183" t="s">
        <v>164</v>
      </c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x14ac:dyDescent="0.25">
      <c r="A4" s="183" t="str">
        <f>'Formato 2'!A4</f>
        <v>Del 1 de enero al 31 de marzo de 2026</v>
      </c>
      <c r="B4" s="184"/>
      <c r="C4" s="184"/>
      <c r="D4" s="184"/>
      <c r="E4" s="184"/>
      <c r="F4" s="184"/>
      <c r="G4" s="184"/>
      <c r="H4" s="184"/>
      <c r="I4" s="184"/>
      <c r="J4" s="184"/>
      <c r="K4" s="185"/>
    </row>
    <row r="5" spans="1:11" x14ac:dyDescent="0.25">
      <c r="A5" s="186" t="s">
        <v>2</v>
      </c>
      <c r="B5" s="187"/>
      <c r="C5" s="187"/>
      <c r="D5" s="187"/>
      <c r="E5" s="187"/>
      <c r="F5" s="187"/>
      <c r="G5" s="187"/>
      <c r="H5" s="187"/>
      <c r="I5" s="187"/>
      <c r="J5" s="187"/>
      <c r="K5" s="188"/>
    </row>
    <row r="6" spans="1:11" ht="72.7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176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177</v>
      </c>
      <c r="B9" s="100"/>
      <c r="C9" s="100"/>
      <c r="D9" s="100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99" t="s">
        <v>178</v>
      </c>
      <c r="B10" s="100"/>
      <c r="C10" s="100"/>
      <c r="D10" s="100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99" t="s">
        <v>179</v>
      </c>
      <c r="B11" s="100"/>
      <c r="C11" s="100"/>
      <c r="D11" s="100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99" t="s">
        <v>180</v>
      </c>
      <c r="B12" s="100"/>
      <c r="C12" s="100"/>
      <c r="D12" s="100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6" t="s">
        <v>151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181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182</v>
      </c>
      <c r="B15" s="100"/>
      <c r="C15" s="100"/>
      <c r="D15" s="100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99" t="s">
        <v>183</v>
      </c>
      <c r="B16" s="100"/>
      <c r="C16" s="100"/>
      <c r="D16" s="100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99" t="s">
        <v>184</v>
      </c>
      <c r="B17" s="100"/>
      <c r="C17" s="100"/>
      <c r="D17" s="100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99" t="s">
        <v>185</v>
      </c>
      <c r="B18" s="100"/>
      <c r="C18" s="100"/>
      <c r="D18" s="100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6" t="s">
        <v>151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186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topLeftCell="A42" zoomScaleNormal="100" workbookViewId="0">
      <selection activeCell="J27" sqref="J26:J2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77" t="s">
        <v>187</v>
      </c>
      <c r="B1" s="178"/>
      <c r="C1" s="178"/>
      <c r="D1" s="179"/>
    </row>
    <row r="2" spans="1:4" x14ac:dyDescent="0.25">
      <c r="A2" s="180" t="str">
        <f>'Formato 1'!A2</f>
        <v>Instituto Cultural de León</v>
      </c>
      <c r="B2" s="181"/>
      <c r="C2" s="181"/>
      <c r="D2" s="182"/>
    </row>
    <row r="3" spans="1:4" x14ac:dyDescent="0.25">
      <c r="A3" s="183" t="s">
        <v>188</v>
      </c>
      <c r="B3" s="184"/>
      <c r="C3" s="184"/>
      <c r="D3" s="185"/>
    </row>
    <row r="4" spans="1:4" x14ac:dyDescent="0.25">
      <c r="A4" s="183" t="str">
        <f>'Formato 3'!A4</f>
        <v>Del 1 de enero al 31 de marzo de 2026</v>
      </c>
      <c r="B4" s="184"/>
      <c r="C4" s="184"/>
      <c r="D4" s="185"/>
    </row>
    <row r="5" spans="1:4" x14ac:dyDescent="0.25">
      <c r="A5" s="186" t="s">
        <v>2</v>
      </c>
      <c r="B5" s="187"/>
      <c r="C5" s="187"/>
      <c r="D5" s="188"/>
    </row>
    <row r="6" spans="1:4" ht="15" customHeight="1" x14ac:dyDescent="0.25"/>
    <row r="7" spans="1:4" ht="30" x14ac:dyDescent="0.25">
      <c r="A7" s="13" t="s">
        <v>5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4">
        <f>SUM(B9:B11)</f>
        <v>100677572</v>
      </c>
      <c r="C8" s="14">
        <f>SUM(C9:C11)</f>
        <v>44232534.020000003</v>
      </c>
      <c r="D8" s="14">
        <f>SUM(D9:D11)</f>
        <v>38056692.020000003</v>
      </c>
    </row>
    <row r="9" spans="1:4" x14ac:dyDescent="0.25">
      <c r="A9" s="58" t="s">
        <v>193</v>
      </c>
      <c r="B9" s="93">
        <v>100677572</v>
      </c>
      <c r="C9" s="93">
        <v>44232534.020000003</v>
      </c>
      <c r="D9" s="93">
        <v>38056692.020000003</v>
      </c>
    </row>
    <row r="10" spans="1:4" x14ac:dyDescent="0.25">
      <c r="A10" s="58" t="s">
        <v>194</v>
      </c>
      <c r="B10" s="93">
        <v>0</v>
      </c>
      <c r="C10" s="93">
        <v>0</v>
      </c>
      <c r="D10" s="93">
        <v>0</v>
      </c>
    </row>
    <row r="11" spans="1:4" x14ac:dyDescent="0.25">
      <c r="A11" s="58" t="s">
        <v>195</v>
      </c>
      <c r="B11" s="93">
        <f>B44</f>
        <v>0</v>
      </c>
      <c r="C11" s="93">
        <f>C44</f>
        <v>0</v>
      </c>
      <c r="D11" s="93">
        <f>D44</f>
        <v>0</v>
      </c>
    </row>
    <row r="12" spans="1:4" x14ac:dyDescent="0.25">
      <c r="A12" s="46"/>
      <c r="B12" s="90"/>
      <c r="C12" s="90"/>
      <c r="D12" s="90"/>
    </row>
    <row r="13" spans="1:4" x14ac:dyDescent="0.25">
      <c r="A13" s="3" t="s">
        <v>196</v>
      </c>
      <c r="B13" s="14">
        <f>B14+B15</f>
        <v>100677572</v>
      </c>
      <c r="C13" s="14">
        <f>C14+C15</f>
        <v>17249933.949999999</v>
      </c>
      <c r="D13" s="14">
        <f>D14+D15</f>
        <v>15823806.6</v>
      </c>
    </row>
    <row r="14" spans="1:4" x14ac:dyDescent="0.25">
      <c r="A14" s="58" t="s">
        <v>197</v>
      </c>
      <c r="B14" s="93">
        <v>100677572</v>
      </c>
      <c r="C14" s="93">
        <v>17249933.949999999</v>
      </c>
      <c r="D14" s="93">
        <v>15823806.6</v>
      </c>
    </row>
    <row r="15" spans="1:4" x14ac:dyDescent="0.25">
      <c r="A15" s="58" t="s">
        <v>198</v>
      </c>
      <c r="B15" s="93">
        <v>0</v>
      </c>
      <c r="C15" s="93">
        <v>0</v>
      </c>
      <c r="D15" s="93">
        <v>0</v>
      </c>
    </row>
    <row r="16" spans="1:4" x14ac:dyDescent="0.25">
      <c r="A16" s="46"/>
      <c r="B16" s="90"/>
      <c r="C16" s="90"/>
      <c r="D16" s="90"/>
    </row>
    <row r="17" spans="1:4" x14ac:dyDescent="0.25">
      <c r="A17" s="3" t="s">
        <v>199</v>
      </c>
      <c r="B17" s="15">
        <v>0</v>
      </c>
      <c r="C17" s="14">
        <f>C18+C19</f>
        <v>6910297</v>
      </c>
      <c r="D17" s="14">
        <f>D18+D19</f>
        <v>6910297</v>
      </c>
    </row>
    <row r="18" spans="1:4" x14ac:dyDescent="0.25">
      <c r="A18" s="58" t="s">
        <v>200</v>
      </c>
      <c r="B18" s="16">
        <v>0</v>
      </c>
      <c r="C18" s="47">
        <v>6910297</v>
      </c>
      <c r="D18" s="47">
        <v>6910297</v>
      </c>
    </row>
    <row r="19" spans="1:4" x14ac:dyDescent="0.25">
      <c r="A19" s="58" t="s">
        <v>201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0"/>
      <c r="C20" s="90"/>
      <c r="D20" s="90"/>
    </row>
    <row r="21" spans="1:4" x14ac:dyDescent="0.25">
      <c r="A21" s="3" t="s">
        <v>202</v>
      </c>
      <c r="B21" s="14">
        <f>B8-B13+B17</f>
        <v>0</v>
      </c>
      <c r="C21" s="14">
        <f>C8-C13+C17</f>
        <v>33892897.070000008</v>
      </c>
      <c r="D21" s="14">
        <f>D8-D13+D17</f>
        <v>29143182.420000002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203</v>
      </c>
      <c r="B23" s="14">
        <f>B21-B11</f>
        <v>0</v>
      </c>
      <c r="C23" s="14">
        <f>C21-C11</f>
        <v>33892897.070000008</v>
      </c>
      <c r="D23" s="14">
        <f>D21-D11</f>
        <v>29143182.420000002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204</v>
      </c>
      <c r="B25" s="14">
        <f>B23-B17</f>
        <v>0</v>
      </c>
      <c r="C25" s="14">
        <f>C23-C17</f>
        <v>26982600.070000008</v>
      </c>
      <c r="D25" s="14">
        <f>D23-D17</f>
        <v>22232885.420000002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5</v>
      </c>
      <c r="B28" s="7" t="s">
        <v>205</v>
      </c>
      <c r="C28" s="7" t="s">
        <v>190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208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209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210</v>
      </c>
      <c r="B33" s="4">
        <f>B25+B29</f>
        <v>0</v>
      </c>
      <c r="C33" s="4">
        <f>C25+C29</f>
        <v>26982600.070000008</v>
      </c>
      <c r="D33" s="4">
        <f>D25+D29</f>
        <v>22232885.420000002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30" x14ac:dyDescent="0.25">
      <c r="A36" s="13" t="s">
        <v>5</v>
      </c>
      <c r="B36" s="7" t="s">
        <v>189</v>
      </c>
      <c r="C36" s="7" t="s">
        <v>190</v>
      </c>
      <c r="D36" s="7" t="s">
        <v>191</v>
      </c>
    </row>
    <row r="37" spans="1:4" ht="14.45" customHeight="1" x14ac:dyDescent="0.25">
      <c r="A37" s="3" t="s">
        <v>211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212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213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214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215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216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217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5</v>
      </c>
      <c r="B47" s="7" t="s">
        <v>189</v>
      </c>
      <c r="C47" s="7" t="s">
        <v>190</v>
      </c>
      <c r="D47" s="7" t="s">
        <v>191</v>
      </c>
    </row>
    <row r="48" spans="1:4" x14ac:dyDescent="0.25">
      <c r="A48" s="94" t="s">
        <v>218</v>
      </c>
      <c r="B48" s="95">
        <f>B9</f>
        <v>100677572</v>
      </c>
      <c r="C48" s="95">
        <f>C9</f>
        <v>44232534.020000003</v>
      </c>
      <c r="D48" s="95">
        <f>D9</f>
        <v>38056692.020000003</v>
      </c>
    </row>
    <row r="49" spans="1:4" x14ac:dyDescent="0.25">
      <c r="A49" s="21" t="s">
        <v>219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212</v>
      </c>
      <c r="B50" s="47">
        <v>0</v>
      </c>
      <c r="C50" s="47">
        <v>0</v>
      </c>
      <c r="D50" s="47">
        <v>0</v>
      </c>
    </row>
    <row r="51" spans="1:4" x14ac:dyDescent="0.25">
      <c r="A51" s="96" t="s">
        <v>215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197</v>
      </c>
      <c r="B53" s="47">
        <f>B14</f>
        <v>100677572</v>
      </c>
      <c r="C53" s="47">
        <f>C14</f>
        <v>17249933.949999999</v>
      </c>
      <c r="D53" s="47">
        <f>D14</f>
        <v>15823806.6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200</v>
      </c>
      <c r="B55" s="22">
        <v>0</v>
      </c>
      <c r="C55" s="47">
        <f>C18</f>
        <v>6910297</v>
      </c>
      <c r="D55" s="47">
        <f>D18</f>
        <v>6910297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220</v>
      </c>
      <c r="B57" s="4">
        <f>B48+B49-B53+B55</f>
        <v>0</v>
      </c>
      <c r="C57" s="4">
        <f>C48+C49-C53+C55</f>
        <v>33892897.070000008</v>
      </c>
      <c r="D57" s="4">
        <f>D48+D49-D53+D55</f>
        <v>29143182.420000002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221</v>
      </c>
      <c r="B59" s="4">
        <f>B57-B49</f>
        <v>0</v>
      </c>
      <c r="C59" s="4">
        <f>C57-C49</f>
        <v>33892897.070000008</v>
      </c>
      <c r="D59" s="4">
        <f>D57-D49</f>
        <v>29143182.420000002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5</v>
      </c>
      <c r="B62" s="7" t="s">
        <v>189</v>
      </c>
      <c r="C62" s="7" t="s">
        <v>190</v>
      </c>
      <c r="D62" s="7" t="s">
        <v>191</v>
      </c>
    </row>
    <row r="63" spans="1:4" x14ac:dyDescent="0.25">
      <c r="A63" s="94" t="s">
        <v>194</v>
      </c>
      <c r="B63" s="97">
        <f>B10</f>
        <v>0</v>
      </c>
      <c r="C63" s="97">
        <f>C10</f>
        <v>0</v>
      </c>
      <c r="D63" s="97">
        <f>D10</f>
        <v>0</v>
      </c>
    </row>
    <row r="64" spans="1:4" ht="30" x14ac:dyDescent="0.25">
      <c r="A64" s="21" t="s">
        <v>222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213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216</v>
      </c>
      <c r="B66" s="93">
        <v>0</v>
      </c>
      <c r="C66" s="93">
        <v>0</v>
      </c>
      <c r="D66" s="93">
        <v>0</v>
      </c>
    </row>
    <row r="67" spans="1:4" x14ac:dyDescent="0.25">
      <c r="A67" s="45"/>
      <c r="B67" s="90"/>
      <c r="C67" s="90"/>
      <c r="D67" s="90"/>
    </row>
    <row r="68" spans="1:4" x14ac:dyDescent="0.25">
      <c r="A68" s="58" t="s">
        <v>223</v>
      </c>
      <c r="B68" s="93">
        <f>B15</f>
        <v>0</v>
      </c>
      <c r="C68" s="93">
        <f>C15</f>
        <v>0</v>
      </c>
      <c r="D68" s="93">
        <f>D15</f>
        <v>0</v>
      </c>
    </row>
    <row r="69" spans="1:4" x14ac:dyDescent="0.25">
      <c r="A69" s="45"/>
      <c r="B69" s="90"/>
      <c r="C69" s="90"/>
      <c r="D69" s="90"/>
    </row>
    <row r="70" spans="1:4" x14ac:dyDescent="0.25">
      <c r="A70" s="58" t="s">
        <v>201</v>
      </c>
      <c r="B70" s="16">
        <v>0</v>
      </c>
      <c r="C70" s="93">
        <f>C19</f>
        <v>0</v>
      </c>
      <c r="D70" s="93">
        <f>D19</f>
        <v>0</v>
      </c>
    </row>
    <row r="71" spans="1:4" x14ac:dyDescent="0.25">
      <c r="A71" s="45"/>
      <c r="B71" s="90"/>
      <c r="C71" s="90"/>
      <c r="D71" s="90"/>
    </row>
    <row r="72" spans="1:4" x14ac:dyDescent="0.25">
      <c r="A72" s="18" t="s">
        <v>224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0"/>
      <c r="C73" s="90"/>
      <c r="D73" s="90"/>
    </row>
    <row r="74" spans="1:4" x14ac:dyDescent="0.25">
      <c r="A74" s="18" t="s">
        <v>225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topLeftCell="A44" zoomScaleNormal="100" workbookViewId="0">
      <selection activeCell="D52" sqref="D5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77" t="s">
        <v>226</v>
      </c>
      <c r="B1" s="178"/>
      <c r="C1" s="178"/>
      <c r="D1" s="178"/>
      <c r="E1" s="178"/>
      <c r="F1" s="178"/>
      <c r="G1" s="179"/>
    </row>
    <row r="2" spans="1:7" x14ac:dyDescent="0.25">
      <c r="A2" s="109" t="str">
        <f>'Formato 1'!A2</f>
        <v>Instituto Cultural de León</v>
      </c>
      <c r="B2" s="110"/>
      <c r="C2" s="110"/>
      <c r="D2" s="110"/>
      <c r="E2" s="110"/>
      <c r="F2" s="110"/>
      <c r="G2" s="111"/>
    </row>
    <row r="3" spans="1:7" x14ac:dyDescent="0.25">
      <c r="A3" s="112" t="s">
        <v>227</v>
      </c>
      <c r="B3" s="113"/>
      <c r="C3" s="113"/>
      <c r="D3" s="113"/>
      <c r="E3" s="113"/>
      <c r="F3" s="113"/>
      <c r="G3" s="114"/>
    </row>
    <row r="4" spans="1:7" x14ac:dyDescent="0.25">
      <c r="A4" s="112" t="str">
        <f>'Formato 3'!A4</f>
        <v>Del 1 de enero al 31 de marzo de 2026</v>
      </c>
      <c r="B4" s="113"/>
      <c r="C4" s="113"/>
      <c r="D4" s="113"/>
      <c r="E4" s="113"/>
      <c r="F4" s="113"/>
      <c r="G4" s="114"/>
    </row>
    <row r="5" spans="1:7" x14ac:dyDescent="0.25">
      <c r="A5" s="115" t="s">
        <v>2</v>
      </c>
      <c r="B5" s="116"/>
      <c r="C5" s="116"/>
      <c r="D5" s="116"/>
      <c r="E5" s="116"/>
      <c r="F5" s="116"/>
      <c r="G5" s="117"/>
    </row>
    <row r="6" spans="1:7" x14ac:dyDescent="0.25">
      <c r="A6" s="190" t="s">
        <v>5</v>
      </c>
      <c r="B6" s="192" t="s">
        <v>228</v>
      </c>
      <c r="C6" s="192"/>
      <c r="D6" s="192"/>
      <c r="E6" s="192"/>
      <c r="F6" s="192"/>
      <c r="G6" s="192" t="s">
        <v>229</v>
      </c>
    </row>
    <row r="7" spans="1:7" ht="30" x14ac:dyDescent="0.25">
      <c r="A7" s="191"/>
      <c r="B7" s="25" t="s">
        <v>230</v>
      </c>
      <c r="C7" s="7" t="s">
        <v>231</v>
      </c>
      <c r="D7" s="25" t="s">
        <v>232</v>
      </c>
      <c r="E7" s="25" t="s">
        <v>190</v>
      </c>
      <c r="F7" s="25" t="s">
        <v>233</v>
      </c>
      <c r="G7" s="192"/>
    </row>
    <row r="8" spans="1:7" x14ac:dyDescent="0.25">
      <c r="A8" s="26" t="s">
        <v>234</v>
      </c>
      <c r="B8" s="90"/>
      <c r="C8" s="90"/>
      <c r="D8" s="90"/>
      <c r="E8" s="90"/>
      <c r="F8" s="90"/>
      <c r="G8" s="90"/>
    </row>
    <row r="9" spans="1:7" x14ac:dyDescent="0.25">
      <c r="A9" s="58" t="s">
        <v>235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236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241</v>
      </c>
      <c r="B15" s="47">
        <v>11069392</v>
      </c>
      <c r="C15" s="47">
        <v>0</v>
      </c>
      <c r="D15" s="47">
        <f>+B15+C15</f>
        <v>11069392</v>
      </c>
      <c r="E15" s="47">
        <v>4128915.02</v>
      </c>
      <c r="F15" s="47">
        <v>4128915.02</v>
      </c>
      <c r="G15" s="47">
        <f t="shared" si="0"/>
        <v>-6940476.9800000004</v>
      </c>
    </row>
    <row r="16" spans="1:7" x14ac:dyDescent="0.25">
      <c r="A16" s="91" t="s">
        <v>242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245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251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253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254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260</v>
      </c>
      <c r="B34" s="47">
        <v>89608180</v>
      </c>
      <c r="C34" s="47">
        <v>13952206</v>
      </c>
      <c r="D34" s="47">
        <f>+B34+C34</f>
        <v>103560386</v>
      </c>
      <c r="E34" s="47">
        <v>40103619</v>
      </c>
      <c r="F34" s="47">
        <v>33927777</v>
      </c>
      <c r="G34" s="47">
        <f t="shared" si="4"/>
        <v>-55680403</v>
      </c>
    </row>
    <row r="35" spans="1:7" ht="14.45" customHeight="1" x14ac:dyDescent="0.25">
      <c r="A35" s="58" t="s">
        <v>261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263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266</v>
      </c>
      <c r="B41" s="4">
        <f t="shared" ref="B41:G41" si="7">SUM(B9,B10,B11,B12,B13,B14,B15,B16,B28,B34,B35,B37)</f>
        <v>100677572</v>
      </c>
      <c r="C41" s="4">
        <f t="shared" si="7"/>
        <v>13952206</v>
      </c>
      <c r="D41" s="4">
        <f t="shared" si="7"/>
        <v>114629778</v>
      </c>
      <c r="E41" s="4">
        <f t="shared" si="7"/>
        <v>44232534.020000003</v>
      </c>
      <c r="F41" s="4">
        <f t="shared" si="7"/>
        <v>38056692.020000003</v>
      </c>
      <c r="G41" s="4">
        <f t="shared" si="7"/>
        <v>-62620879.980000004</v>
      </c>
    </row>
    <row r="42" spans="1:7" x14ac:dyDescent="0.25">
      <c r="A42" s="3" t="s">
        <v>267</v>
      </c>
      <c r="B42" s="92"/>
      <c r="C42" s="92"/>
      <c r="D42" s="92"/>
      <c r="E42" s="92"/>
      <c r="F42" s="92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268</v>
      </c>
      <c r="B44" s="49"/>
      <c r="C44" s="49"/>
      <c r="D44" s="49"/>
      <c r="E44" s="49"/>
      <c r="F44" s="49"/>
      <c r="G44" s="49"/>
    </row>
    <row r="45" spans="1:7" x14ac:dyDescent="0.25">
      <c r="A45" s="58" t="s">
        <v>269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277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278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283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285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288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289</v>
      </c>
      <c r="B67" s="4">
        <f t="shared" ref="B67:G67" si="15">B68</f>
        <v>0</v>
      </c>
      <c r="C67" s="4">
        <f t="shared" si="15"/>
        <v>6910297</v>
      </c>
      <c r="D67" s="4">
        <f t="shared" si="15"/>
        <v>6910297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290</v>
      </c>
      <c r="B68" s="47">
        <v>0</v>
      </c>
      <c r="C68" s="47">
        <v>6910297</v>
      </c>
      <c r="D68" s="47">
        <f>+B68+C68</f>
        <v>6910297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291</v>
      </c>
      <c r="B70" s="4">
        <f t="shared" ref="B70:G70" si="16">B41+B65+B67</f>
        <v>100677572</v>
      </c>
      <c r="C70" s="4">
        <f t="shared" si="16"/>
        <v>20862503</v>
      </c>
      <c r="D70" s="4">
        <f t="shared" si="16"/>
        <v>121540075</v>
      </c>
      <c r="E70" s="4">
        <f t="shared" si="16"/>
        <v>44232534.020000003</v>
      </c>
      <c r="F70" s="4">
        <f t="shared" si="16"/>
        <v>38056692.020000003</v>
      </c>
      <c r="G70" s="4">
        <f t="shared" si="16"/>
        <v>-62620879.980000004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292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293</v>
      </c>
      <c r="B73" s="47">
        <v>0</v>
      </c>
      <c r="C73" s="47">
        <v>6910297</v>
      </c>
      <c r="D73" s="47">
        <f>+B73+C73</f>
        <v>6910297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295</v>
      </c>
      <c r="B75" s="4">
        <f t="shared" ref="B75:G75" si="17">B73+B74</f>
        <v>0</v>
      </c>
      <c r="C75" s="4">
        <f t="shared" si="17"/>
        <v>6910297</v>
      </c>
      <c r="D75" s="4">
        <f t="shared" si="17"/>
        <v>6910297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  <ignoredErrors>
    <ignoredError sqref="B16:F27 B29:F33 B60:F67 G9:G15 G60:G76 G55:G58 G38:G53 B35:F58 B74:F75 B73 E73:F73 B69:F72 B68 E68:F6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topLeftCell="A122" zoomScale="95" zoomScaleNormal="95" workbookViewId="0">
      <selection activeCell="M15" sqref="M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95" t="s">
        <v>296</v>
      </c>
      <c r="B1" s="178"/>
      <c r="C1" s="178"/>
      <c r="D1" s="178"/>
      <c r="E1" s="178"/>
      <c r="F1" s="178"/>
      <c r="G1" s="179"/>
    </row>
    <row r="2" spans="1:7" x14ac:dyDescent="0.25">
      <c r="A2" s="180" t="str">
        <f>'Formato 1'!A2</f>
        <v>Instituto Cultural de León</v>
      </c>
      <c r="B2" s="181"/>
      <c r="C2" s="181"/>
      <c r="D2" s="181"/>
      <c r="E2" s="181"/>
      <c r="F2" s="181"/>
      <c r="G2" s="182"/>
    </row>
    <row r="3" spans="1:7" x14ac:dyDescent="0.25">
      <c r="A3" s="183" t="s">
        <v>297</v>
      </c>
      <c r="B3" s="184"/>
      <c r="C3" s="184"/>
      <c r="D3" s="184"/>
      <c r="E3" s="184"/>
      <c r="F3" s="184"/>
      <c r="G3" s="185"/>
    </row>
    <row r="4" spans="1:7" x14ac:dyDescent="0.25">
      <c r="A4" s="183" t="s">
        <v>298</v>
      </c>
      <c r="B4" s="184"/>
      <c r="C4" s="184"/>
      <c r="D4" s="184"/>
      <c r="E4" s="184"/>
      <c r="F4" s="184"/>
      <c r="G4" s="185"/>
    </row>
    <row r="5" spans="1:7" x14ac:dyDescent="0.25">
      <c r="A5" s="183" t="str">
        <f>'Formato 3'!A4</f>
        <v>Del 1 de enero al 31 de marzo de 2026</v>
      </c>
      <c r="B5" s="184"/>
      <c r="C5" s="184"/>
      <c r="D5" s="184"/>
      <c r="E5" s="184"/>
      <c r="F5" s="184"/>
      <c r="G5" s="185"/>
    </row>
    <row r="6" spans="1:7" x14ac:dyDescent="0.25">
      <c r="A6" s="186" t="s">
        <v>2</v>
      </c>
      <c r="B6" s="187"/>
      <c r="C6" s="187"/>
      <c r="D6" s="187"/>
      <c r="E6" s="187"/>
      <c r="F6" s="187"/>
      <c r="G6" s="188"/>
    </row>
    <row r="7" spans="1:7" x14ac:dyDescent="0.25">
      <c r="A7" s="193" t="s">
        <v>5</v>
      </c>
      <c r="B7" s="193" t="s">
        <v>299</v>
      </c>
      <c r="C7" s="193"/>
      <c r="D7" s="193"/>
      <c r="E7" s="193"/>
      <c r="F7" s="193"/>
      <c r="G7" s="194" t="s">
        <v>300</v>
      </c>
    </row>
    <row r="8" spans="1:7" ht="30" x14ac:dyDescent="0.25">
      <c r="A8" s="193"/>
      <c r="B8" s="7" t="s">
        <v>205</v>
      </c>
      <c r="C8" s="7" t="s">
        <v>301</v>
      </c>
      <c r="D8" s="7" t="s">
        <v>302</v>
      </c>
      <c r="E8" s="7" t="s">
        <v>190</v>
      </c>
      <c r="F8" s="7" t="s">
        <v>303</v>
      </c>
      <c r="G8" s="193"/>
    </row>
    <row r="9" spans="1:7" x14ac:dyDescent="0.25">
      <c r="A9" s="27" t="s">
        <v>304</v>
      </c>
      <c r="B9" s="83">
        <f t="shared" ref="B9:G9" si="0">SUM(B10,B18,B28,B38,B48,B58,B62,B71,B75)</f>
        <v>100677572</v>
      </c>
      <c r="C9" s="83">
        <f t="shared" si="0"/>
        <v>20862503</v>
      </c>
      <c r="D9" s="83">
        <f t="shared" si="0"/>
        <v>121540075</v>
      </c>
      <c r="E9" s="83">
        <f t="shared" si="0"/>
        <v>17249933.949999999</v>
      </c>
      <c r="F9" s="83">
        <f t="shared" si="0"/>
        <v>15823806.600000003</v>
      </c>
      <c r="G9" s="83">
        <f t="shared" si="0"/>
        <v>104290141.05000001</v>
      </c>
    </row>
    <row r="10" spans="1:7" x14ac:dyDescent="0.25">
      <c r="A10" s="84" t="s">
        <v>305</v>
      </c>
      <c r="B10" s="83">
        <f t="shared" ref="B10:G10" si="1">SUM(B11:B17)</f>
        <v>70976732</v>
      </c>
      <c r="C10" s="83">
        <f t="shared" si="1"/>
        <v>0</v>
      </c>
      <c r="D10" s="83">
        <f t="shared" si="1"/>
        <v>70976732</v>
      </c>
      <c r="E10" s="83">
        <f t="shared" si="1"/>
        <v>13722457.510000002</v>
      </c>
      <c r="F10" s="83">
        <f t="shared" si="1"/>
        <v>13364058.110000001</v>
      </c>
      <c r="G10" s="83">
        <f t="shared" si="1"/>
        <v>57254274.49000001</v>
      </c>
    </row>
    <row r="11" spans="1:7" x14ac:dyDescent="0.25">
      <c r="A11" s="85" t="s">
        <v>306</v>
      </c>
      <c r="B11" s="167">
        <v>31876320</v>
      </c>
      <c r="C11" s="168">
        <v>-1104.99</v>
      </c>
      <c r="D11" s="75">
        <f>+B11+C11</f>
        <v>31875215.010000002</v>
      </c>
      <c r="E11" s="168">
        <v>6418370.8700000001</v>
      </c>
      <c r="F11" s="167">
        <v>6418370.8700000001</v>
      </c>
      <c r="G11" s="75">
        <f>D11-E11</f>
        <v>25456844.140000001</v>
      </c>
    </row>
    <row r="12" spans="1:7" x14ac:dyDescent="0.25">
      <c r="A12" s="85" t="s">
        <v>307</v>
      </c>
      <c r="B12" s="167">
        <v>9011602</v>
      </c>
      <c r="C12" s="168">
        <v>0</v>
      </c>
      <c r="D12" s="75">
        <f t="shared" ref="D12:D57" si="2">+B12+C12</f>
        <v>9011602</v>
      </c>
      <c r="E12" s="168">
        <v>2201024</v>
      </c>
      <c r="F12" s="167">
        <v>1842624.6</v>
      </c>
      <c r="G12" s="75">
        <f t="shared" ref="G12:G17" si="3">D12-E12</f>
        <v>6810578</v>
      </c>
    </row>
    <row r="13" spans="1:7" x14ac:dyDescent="0.25">
      <c r="A13" s="85" t="s">
        <v>308</v>
      </c>
      <c r="B13" s="167">
        <v>5952961</v>
      </c>
      <c r="C13" s="168">
        <v>1104.99</v>
      </c>
      <c r="D13" s="75">
        <f t="shared" si="2"/>
        <v>5954065.9900000002</v>
      </c>
      <c r="E13" s="168">
        <v>88967.82</v>
      </c>
      <c r="F13" s="167">
        <v>88967.82</v>
      </c>
      <c r="G13" s="75">
        <f t="shared" si="3"/>
        <v>5865098.1699999999</v>
      </c>
    </row>
    <row r="14" spans="1:7" x14ac:dyDescent="0.25">
      <c r="A14" s="85" t="s">
        <v>309</v>
      </c>
      <c r="B14" s="167">
        <v>10030139</v>
      </c>
      <c r="C14" s="168">
        <v>0</v>
      </c>
      <c r="D14" s="75">
        <f t="shared" si="2"/>
        <v>10030139</v>
      </c>
      <c r="E14" s="168">
        <v>2076128.05</v>
      </c>
      <c r="F14" s="167">
        <v>2076128.05</v>
      </c>
      <c r="G14" s="75">
        <f t="shared" si="3"/>
        <v>7954010.9500000002</v>
      </c>
    </row>
    <row r="15" spans="1:7" x14ac:dyDescent="0.25">
      <c r="A15" s="85" t="s">
        <v>310</v>
      </c>
      <c r="B15" s="167">
        <v>13689892</v>
      </c>
      <c r="C15" s="168">
        <v>0</v>
      </c>
      <c r="D15" s="75">
        <f t="shared" si="2"/>
        <v>13689892</v>
      </c>
      <c r="E15" s="168">
        <v>2937966.77</v>
      </c>
      <c r="F15" s="167">
        <v>2937966.77</v>
      </c>
      <c r="G15" s="75">
        <f t="shared" si="3"/>
        <v>10751925.23</v>
      </c>
    </row>
    <row r="16" spans="1:7" x14ac:dyDescent="0.25">
      <c r="A16" s="85" t="s">
        <v>311</v>
      </c>
      <c r="B16" s="167">
        <v>0</v>
      </c>
      <c r="C16" s="168">
        <v>0</v>
      </c>
      <c r="D16" s="75">
        <f t="shared" si="2"/>
        <v>0</v>
      </c>
      <c r="E16" s="168">
        <v>0</v>
      </c>
      <c r="F16" s="167">
        <v>0</v>
      </c>
      <c r="G16" s="75">
        <f t="shared" si="3"/>
        <v>0</v>
      </c>
    </row>
    <row r="17" spans="1:7" x14ac:dyDescent="0.25">
      <c r="A17" s="85" t="s">
        <v>312</v>
      </c>
      <c r="B17" s="167">
        <v>415818</v>
      </c>
      <c r="C17" s="168">
        <v>0</v>
      </c>
      <c r="D17" s="75">
        <f t="shared" si="2"/>
        <v>415818</v>
      </c>
      <c r="E17" s="168">
        <v>0</v>
      </c>
      <c r="F17" s="167">
        <v>0</v>
      </c>
      <c r="G17" s="75">
        <f t="shared" si="3"/>
        <v>415818</v>
      </c>
    </row>
    <row r="18" spans="1:7" x14ac:dyDescent="0.25">
      <c r="A18" s="84" t="s">
        <v>313</v>
      </c>
      <c r="B18" s="83">
        <f t="shared" ref="B18:G18" si="4">SUM(B19:B27)</f>
        <v>2081879</v>
      </c>
      <c r="C18" s="83">
        <f t="shared" si="4"/>
        <v>403450</v>
      </c>
      <c r="D18" s="83">
        <f t="shared" si="4"/>
        <v>2485329</v>
      </c>
      <c r="E18" s="83">
        <f t="shared" si="4"/>
        <v>367719.5</v>
      </c>
      <c r="F18" s="83">
        <f t="shared" si="4"/>
        <v>180892.3</v>
      </c>
      <c r="G18" s="83">
        <f t="shared" si="4"/>
        <v>2117609.5</v>
      </c>
    </row>
    <row r="19" spans="1:7" x14ac:dyDescent="0.25">
      <c r="A19" s="85" t="s">
        <v>314</v>
      </c>
      <c r="B19" s="167">
        <v>938067</v>
      </c>
      <c r="C19" s="168">
        <v>0</v>
      </c>
      <c r="D19" s="75">
        <f t="shared" si="2"/>
        <v>938067</v>
      </c>
      <c r="E19" s="168">
        <v>212774.96</v>
      </c>
      <c r="F19" s="167">
        <v>36017.879999999997</v>
      </c>
      <c r="G19" s="75">
        <f>D19-E19</f>
        <v>725292.04</v>
      </c>
    </row>
    <row r="20" spans="1:7" x14ac:dyDescent="0.25">
      <c r="A20" s="85" t="s">
        <v>315</v>
      </c>
      <c r="B20" s="167">
        <v>300000</v>
      </c>
      <c r="C20" s="168">
        <v>158310</v>
      </c>
      <c r="D20" s="75">
        <f t="shared" si="2"/>
        <v>458310</v>
      </c>
      <c r="E20" s="168">
        <v>62486.09</v>
      </c>
      <c r="F20" s="167">
        <v>62486.09</v>
      </c>
      <c r="G20" s="75">
        <f t="shared" ref="G20:G27" si="5">D20-E20</f>
        <v>395823.91000000003</v>
      </c>
    </row>
    <row r="21" spans="1:7" x14ac:dyDescent="0.25">
      <c r="A21" s="85" t="s">
        <v>316</v>
      </c>
      <c r="B21" s="167">
        <v>0</v>
      </c>
      <c r="C21" s="168">
        <v>0</v>
      </c>
      <c r="D21" s="75">
        <f t="shared" si="2"/>
        <v>0</v>
      </c>
      <c r="E21" s="168">
        <v>0</v>
      </c>
      <c r="F21" s="167">
        <v>0</v>
      </c>
      <c r="G21" s="75">
        <f t="shared" si="5"/>
        <v>0</v>
      </c>
    </row>
    <row r="22" spans="1:7" x14ac:dyDescent="0.25">
      <c r="A22" s="85" t="s">
        <v>317</v>
      </c>
      <c r="B22" s="167">
        <v>323367</v>
      </c>
      <c r="C22" s="168">
        <v>0</v>
      </c>
      <c r="D22" s="75">
        <f t="shared" si="2"/>
        <v>323367</v>
      </c>
      <c r="E22" s="168">
        <v>23808.87</v>
      </c>
      <c r="F22" s="167">
        <v>23808.87</v>
      </c>
      <c r="G22" s="75">
        <f t="shared" si="5"/>
        <v>299558.13</v>
      </c>
    </row>
    <row r="23" spans="1:7" x14ac:dyDescent="0.25">
      <c r="A23" s="85" t="s">
        <v>318</v>
      </c>
      <c r="B23" s="167">
        <v>0</v>
      </c>
      <c r="C23" s="168">
        <v>0</v>
      </c>
      <c r="D23" s="75">
        <f t="shared" si="2"/>
        <v>0</v>
      </c>
      <c r="E23" s="168">
        <v>0</v>
      </c>
      <c r="F23" s="167">
        <v>0</v>
      </c>
      <c r="G23" s="75">
        <f t="shared" si="5"/>
        <v>0</v>
      </c>
    </row>
    <row r="24" spans="1:7" x14ac:dyDescent="0.25">
      <c r="A24" s="85" t="s">
        <v>319</v>
      </c>
      <c r="B24" s="167">
        <v>223662</v>
      </c>
      <c r="C24" s="168">
        <v>188440</v>
      </c>
      <c r="D24" s="75">
        <f t="shared" si="2"/>
        <v>412102</v>
      </c>
      <c r="E24" s="168">
        <v>53039.95</v>
      </c>
      <c r="F24" s="167">
        <v>53039.95</v>
      </c>
      <c r="G24" s="75">
        <f t="shared" si="5"/>
        <v>359062.05</v>
      </c>
    </row>
    <row r="25" spans="1:7" x14ac:dyDescent="0.25">
      <c r="A25" s="85" t="s">
        <v>320</v>
      </c>
      <c r="B25" s="167">
        <v>243796</v>
      </c>
      <c r="C25" s="168">
        <v>0</v>
      </c>
      <c r="D25" s="75">
        <f t="shared" si="2"/>
        <v>243796</v>
      </c>
      <c r="E25" s="168">
        <v>40</v>
      </c>
      <c r="F25" s="167">
        <v>40</v>
      </c>
      <c r="G25" s="75">
        <f t="shared" si="5"/>
        <v>243756</v>
      </c>
    </row>
    <row r="26" spans="1:7" x14ac:dyDescent="0.25">
      <c r="A26" s="85" t="s">
        <v>321</v>
      </c>
      <c r="B26" s="167">
        <v>0</v>
      </c>
      <c r="C26" s="168">
        <v>0</v>
      </c>
      <c r="D26" s="75">
        <f t="shared" si="2"/>
        <v>0</v>
      </c>
      <c r="E26" s="168">
        <v>0</v>
      </c>
      <c r="F26" s="167">
        <v>0</v>
      </c>
      <c r="G26" s="75">
        <f t="shared" si="5"/>
        <v>0</v>
      </c>
    </row>
    <row r="27" spans="1:7" x14ac:dyDescent="0.25">
      <c r="A27" s="85" t="s">
        <v>322</v>
      </c>
      <c r="B27" s="167">
        <v>52987</v>
      </c>
      <c r="C27" s="168">
        <v>56700</v>
      </c>
      <c r="D27" s="75">
        <f t="shared" si="2"/>
        <v>109687</v>
      </c>
      <c r="E27" s="168">
        <v>15569.63</v>
      </c>
      <c r="F27" s="167">
        <v>5499.51</v>
      </c>
      <c r="G27" s="75">
        <f t="shared" si="5"/>
        <v>94117.37</v>
      </c>
    </row>
    <row r="28" spans="1:7" x14ac:dyDescent="0.25">
      <c r="A28" s="84" t="s">
        <v>323</v>
      </c>
      <c r="B28" s="83">
        <f t="shared" ref="B28:G28" si="6">SUM(B29:B37)</f>
        <v>27618961</v>
      </c>
      <c r="C28" s="83">
        <f t="shared" si="6"/>
        <v>18690573</v>
      </c>
      <c r="D28" s="83">
        <f t="shared" si="6"/>
        <v>46309533.999999993</v>
      </c>
      <c r="E28" s="83">
        <f t="shared" si="6"/>
        <v>3156548.38</v>
      </c>
      <c r="F28" s="83">
        <f t="shared" si="6"/>
        <v>2275647.63</v>
      </c>
      <c r="G28" s="83">
        <f t="shared" si="6"/>
        <v>43152985.619999997</v>
      </c>
    </row>
    <row r="29" spans="1:7" x14ac:dyDescent="0.25">
      <c r="A29" s="85" t="s">
        <v>324</v>
      </c>
      <c r="B29" s="167">
        <v>2602132</v>
      </c>
      <c r="C29" s="168">
        <v>-15660</v>
      </c>
      <c r="D29" s="75">
        <f t="shared" si="2"/>
        <v>2586472</v>
      </c>
      <c r="E29" s="168">
        <v>384086.54</v>
      </c>
      <c r="F29" s="167">
        <v>302823.62</v>
      </c>
      <c r="G29" s="75">
        <f>D29-E29</f>
        <v>2202385.46</v>
      </c>
    </row>
    <row r="30" spans="1:7" x14ac:dyDescent="0.25">
      <c r="A30" s="85" t="s">
        <v>325</v>
      </c>
      <c r="B30" s="167">
        <v>66460</v>
      </c>
      <c r="C30" s="168">
        <v>0</v>
      </c>
      <c r="D30" s="75">
        <f t="shared" si="2"/>
        <v>66460</v>
      </c>
      <c r="E30" s="168">
        <v>11435.33</v>
      </c>
      <c r="F30" s="167">
        <v>7678.18</v>
      </c>
      <c r="G30" s="75">
        <f t="shared" ref="G30:G37" si="7">D30-E30</f>
        <v>55024.67</v>
      </c>
    </row>
    <row r="31" spans="1:7" x14ac:dyDescent="0.25">
      <c r="A31" s="85" t="s">
        <v>326</v>
      </c>
      <c r="B31" s="167">
        <v>2682190</v>
      </c>
      <c r="C31" s="168">
        <v>984432</v>
      </c>
      <c r="D31" s="75">
        <f t="shared" si="2"/>
        <v>3666622</v>
      </c>
      <c r="E31" s="168">
        <v>516510.04</v>
      </c>
      <c r="F31" s="167">
        <v>225790.83</v>
      </c>
      <c r="G31" s="75">
        <f t="shared" si="7"/>
        <v>3150111.96</v>
      </c>
    </row>
    <row r="32" spans="1:7" x14ac:dyDescent="0.25">
      <c r="A32" s="85" t="s">
        <v>327</v>
      </c>
      <c r="B32" s="167">
        <v>347440</v>
      </c>
      <c r="C32" s="168">
        <v>-460</v>
      </c>
      <c r="D32" s="75">
        <f t="shared" si="2"/>
        <v>346980</v>
      </c>
      <c r="E32" s="168">
        <v>63166.48</v>
      </c>
      <c r="F32" s="167">
        <v>53042.85</v>
      </c>
      <c r="G32" s="75">
        <f t="shared" si="7"/>
        <v>283813.52</v>
      </c>
    </row>
    <row r="33" spans="1:7" ht="14.45" customHeight="1" x14ac:dyDescent="0.25">
      <c r="A33" s="85" t="s">
        <v>328</v>
      </c>
      <c r="B33" s="167">
        <v>1485095</v>
      </c>
      <c r="C33" s="168">
        <v>787197</v>
      </c>
      <c r="D33" s="75">
        <f t="shared" si="2"/>
        <v>2272292</v>
      </c>
      <c r="E33" s="168">
        <v>162676.79999999999</v>
      </c>
      <c r="F33" s="167">
        <v>104811.8</v>
      </c>
      <c r="G33" s="75">
        <f t="shared" si="7"/>
        <v>2109615.2000000002</v>
      </c>
    </row>
    <row r="34" spans="1:7" ht="14.45" customHeight="1" x14ac:dyDescent="0.25">
      <c r="A34" s="85" t="s">
        <v>329</v>
      </c>
      <c r="B34" s="167">
        <v>6074169</v>
      </c>
      <c r="C34" s="168">
        <v>621425.61</v>
      </c>
      <c r="D34" s="75">
        <f t="shared" si="2"/>
        <v>6695594.6100000003</v>
      </c>
      <c r="E34" s="168">
        <v>370763.9</v>
      </c>
      <c r="F34" s="167">
        <v>340340</v>
      </c>
      <c r="G34" s="75">
        <f t="shared" si="7"/>
        <v>6324830.71</v>
      </c>
    </row>
    <row r="35" spans="1:7" ht="14.45" customHeight="1" x14ac:dyDescent="0.25">
      <c r="A35" s="85" t="s">
        <v>330</v>
      </c>
      <c r="B35" s="167">
        <v>297397</v>
      </c>
      <c r="C35" s="168">
        <v>95390.27</v>
      </c>
      <c r="D35" s="75">
        <f t="shared" si="2"/>
        <v>392787.27</v>
      </c>
      <c r="E35" s="168">
        <v>59721.23</v>
      </c>
      <c r="F35" s="167">
        <v>41973.23</v>
      </c>
      <c r="G35" s="75">
        <f t="shared" si="7"/>
        <v>333066.04000000004</v>
      </c>
    </row>
    <row r="36" spans="1:7" ht="14.45" customHeight="1" x14ac:dyDescent="0.25">
      <c r="A36" s="85" t="s">
        <v>331</v>
      </c>
      <c r="B36" s="167">
        <v>11431264</v>
      </c>
      <c r="C36" s="168">
        <v>16000984.390000001</v>
      </c>
      <c r="D36" s="75">
        <f t="shared" si="2"/>
        <v>27432248.390000001</v>
      </c>
      <c r="E36" s="168">
        <v>949488.4</v>
      </c>
      <c r="F36" s="167">
        <v>594691.66</v>
      </c>
      <c r="G36" s="75">
        <f t="shared" si="7"/>
        <v>26482759.990000002</v>
      </c>
    </row>
    <row r="37" spans="1:7" ht="14.45" customHeight="1" x14ac:dyDescent="0.25">
      <c r="A37" s="85" t="s">
        <v>332</v>
      </c>
      <c r="B37" s="167">
        <v>2632814</v>
      </c>
      <c r="C37" s="168">
        <v>217263.73</v>
      </c>
      <c r="D37" s="75">
        <f t="shared" si="2"/>
        <v>2850077.73</v>
      </c>
      <c r="E37" s="168">
        <v>638699.66</v>
      </c>
      <c r="F37" s="167">
        <v>604495.46</v>
      </c>
      <c r="G37" s="75">
        <f t="shared" si="7"/>
        <v>2211378.0699999998</v>
      </c>
    </row>
    <row r="38" spans="1:7" x14ac:dyDescent="0.25">
      <c r="A38" s="84" t="s">
        <v>333</v>
      </c>
      <c r="B38" s="83">
        <f t="shared" ref="B38:G38" si="8">SUM(B39:B47)</f>
        <v>0</v>
      </c>
      <c r="C38" s="83">
        <f t="shared" si="8"/>
        <v>1200000</v>
      </c>
      <c r="D38" s="83">
        <f t="shared" si="8"/>
        <v>1200000</v>
      </c>
      <c r="E38" s="83">
        <f t="shared" si="8"/>
        <v>0</v>
      </c>
      <c r="F38" s="83">
        <f t="shared" si="8"/>
        <v>0</v>
      </c>
      <c r="G38" s="83">
        <f t="shared" si="8"/>
        <v>1200000</v>
      </c>
    </row>
    <row r="39" spans="1:7" x14ac:dyDescent="0.25">
      <c r="A39" s="85" t="s">
        <v>334</v>
      </c>
      <c r="B39" s="167">
        <v>0</v>
      </c>
      <c r="C39" s="168">
        <v>0</v>
      </c>
      <c r="D39" s="75">
        <f t="shared" si="2"/>
        <v>0</v>
      </c>
      <c r="E39" s="168">
        <v>0</v>
      </c>
      <c r="F39" s="167">
        <v>0</v>
      </c>
      <c r="G39" s="75">
        <f>D39-E39</f>
        <v>0</v>
      </c>
    </row>
    <row r="40" spans="1:7" x14ac:dyDescent="0.25">
      <c r="A40" s="85" t="s">
        <v>335</v>
      </c>
      <c r="B40" s="167">
        <v>0</v>
      </c>
      <c r="C40" s="168">
        <v>0</v>
      </c>
      <c r="D40" s="75">
        <f t="shared" si="2"/>
        <v>0</v>
      </c>
      <c r="E40" s="168">
        <v>0</v>
      </c>
      <c r="F40" s="167">
        <v>0</v>
      </c>
      <c r="G40" s="75">
        <f t="shared" ref="G40:G47" si="9">D40-E40</f>
        <v>0</v>
      </c>
    </row>
    <row r="41" spans="1:7" x14ac:dyDescent="0.25">
      <c r="A41" s="85" t="s">
        <v>336</v>
      </c>
      <c r="B41" s="167">
        <v>0</v>
      </c>
      <c r="C41" s="168">
        <v>0</v>
      </c>
      <c r="D41" s="75">
        <f t="shared" si="2"/>
        <v>0</v>
      </c>
      <c r="E41" s="168">
        <v>0</v>
      </c>
      <c r="F41" s="167">
        <v>0</v>
      </c>
      <c r="G41" s="75">
        <f t="shared" si="9"/>
        <v>0</v>
      </c>
    </row>
    <row r="42" spans="1:7" x14ac:dyDescent="0.25">
      <c r="A42" s="85" t="s">
        <v>337</v>
      </c>
      <c r="B42" s="167">
        <v>0</v>
      </c>
      <c r="C42" s="168">
        <v>1200000</v>
      </c>
      <c r="D42" s="75">
        <f t="shared" si="2"/>
        <v>1200000</v>
      </c>
      <c r="E42" s="168">
        <v>0</v>
      </c>
      <c r="F42" s="167">
        <v>0</v>
      </c>
      <c r="G42" s="75">
        <f t="shared" si="9"/>
        <v>1200000</v>
      </c>
    </row>
    <row r="43" spans="1:7" x14ac:dyDescent="0.25">
      <c r="A43" s="85" t="s">
        <v>338</v>
      </c>
      <c r="B43" s="167">
        <v>0</v>
      </c>
      <c r="C43" s="168">
        <v>0</v>
      </c>
      <c r="D43" s="75">
        <f t="shared" si="2"/>
        <v>0</v>
      </c>
      <c r="E43" s="168">
        <v>0</v>
      </c>
      <c r="F43" s="167">
        <v>0</v>
      </c>
      <c r="G43" s="75">
        <f t="shared" si="9"/>
        <v>0</v>
      </c>
    </row>
    <row r="44" spans="1:7" x14ac:dyDescent="0.25">
      <c r="A44" s="85" t="s">
        <v>339</v>
      </c>
      <c r="B44" s="167">
        <v>0</v>
      </c>
      <c r="C44" s="168">
        <v>0</v>
      </c>
      <c r="D44" s="75">
        <f t="shared" si="2"/>
        <v>0</v>
      </c>
      <c r="E44" s="168">
        <v>0</v>
      </c>
      <c r="F44" s="167">
        <v>0</v>
      </c>
      <c r="G44" s="75">
        <f t="shared" si="9"/>
        <v>0</v>
      </c>
    </row>
    <row r="45" spans="1:7" x14ac:dyDescent="0.25">
      <c r="A45" s="85" t="s">
        <v>340</v>
      </c>
      <c r="B45" s="167">
        <v>0</v>
      </c>
      <c r="C45" s="168">
        <v>0</v>
      </c>
      <c r="D45" s="75">
        <f t="shared" si="2"/>
        <v>0</v>
      </c>
      <c r="E45" s="168">
        <v>0</v>
      </c>
      <c r="F45" s="167">
        <v>0</v>
      </c>
      <c r="G45" s="75">
        <f t="shared" si="9"/>
        <v>0</v>
      </c>
    </row>
    <row r="46" spans="1:7" x14ac:dyDescent="0.25">
      <c r="A46" s="85" t="s">
        <v>341</v>
      </c>
      <c r="B46" s="167">
        <v>0</v>
      </c>
      <c r="C46" s="168">
        <v>0</v>
      </c>
      <c r="D46" s="75">
        <f t="shared" si="2"/>
        <v>0</v>
      </c>
      <c r="E46" s="168">
        <v>0</v>
      </c>
      <c r="F46" s="167">
        <v>0</v>
      </c>
      <c r="G46" s="75">
        <f t="shared" si="9"/>
        <v>0</v>
      </c>
    </row>
    <row r="47" spans="1:7" x14ac:dyDescent="0.25">
      <c r="A47" s="85" t="s">
        <v>342</v>
      </c>
      <c r="B47" s="167">
        <v>0</v>
      </c>
      <c r="C47" s="168">
        <v>0</v>
      </c>
      <c r="D47" s="75">
        <f t="shared" si="2"/>
        <v>0</v>
      </c>
      <c r="E47" s="168">
        <v>0</v>
      </c>
      <c r="F47" s="167">
        <v>0</v>
      </c>
      <c r="G47" s="75">
        <f t="shared" si="9"/>
        <v>0</v>
      </c>
    </row>
    <row r="48" spans="1:7" x14ac:dyDescent="0.25">
      <c r="A48" s="84" t="s">
        <v>343</v>
      </c>
      <c r="B48" s="83">
        <f t="shared" ref="B48:G48" si="10">SUM(B49:B57)</f>
        <v>0</v>
      </c>
      <c r="C48" s="83">
        <f t="shared" si="10"/>
        <v>568480</v>
      </c>
      <c r="D48" s="83">
        <f t="shared" si="10"/>
        <v>568480</v>
      </c>
      <c r="E48" s="83">
        <f t="shared" si="10"/>
        <v>3208.56</v>
      </c>
      <c r="F48" s="83">
        <f t="shared" si="10"/>
        <v>3208.56</v>
      </c>
      <c r="G48" s="83">
        <f t="shared" si="10"/>
        <v>565271.43999999994</v>
      </c>
    </row>
    <row r="49" spans="1:7" x14ac:dyDescent="0.25">
      <c r="A49" s="85" t="s">
        <v>344</v>
      </c>
      <c r="B49" s="167">
        <v>0</v>
      </c>
      <c r="C49" s="168">
        <v>538480</v>
      </c>
      <c r="D49" s="75">
        <f t="shared" si="2"/>
        <v>538480</v>
      </c>
      <c r="E49" s="168">
        <v>0</v>
      </c>
      <c r="F49" s="167">
        <v>0</v>
      </c>
      <c r="G49" s="75">
        <f>D49-E49</f>
        <v>538480</v>
      </c>
    </row>
    <row r="50" spans="1:7" x14ac:dyDescent="0.25">
      <c r="A50" s="85" t="s">
        <v>345</v>
      </c>
      <c r="B50" s="167">
        <v>0</v>
      </c>
      <c r="C50" s="168">
        <v>30000</v>
      </c>
      <c r="D50" s="75">
        <f t="shared" si="2"/>
        <v>30000</v>
      </c>
      <c r="E50" s="168">
        <v>3208.56</v>
      </c>
      <c r="F50" s="167">
        <v>3208.56</v>
      </c>
      <c r="G50" s="75">
        <f t="shared" ref="G50:G57" si="11">D50-E50</f>
        <v>26791.439999999999</v>
      </c>
    </row>
    <row r="51" spans="1:7" x14ac:dyDescent="0.25">
      <c r="A51" s="85" t="s">
        <v>346</v>
      </c>
      <c r="B51" s="167">
        <v>0</v>
      </c>
      <c r="C51" s="168">
        <v>0</v>
      </c>
      <c r="D51" s="75">
        <f t="shared" si="2"/>
        <v>0</v>
      </c>
      <c r="E51" s="168">
        <v>0</v>
      </c>
      <c r="F51" s="167">
        <v>0</v>
      </c>
      <c r="G51" s="75">
        <f t="shared" si="11"/>
        <v>0</v>
      </c>
    </row>
    <row r="52" spans="1:7" x14ac:dyDescent="0.25">
      <c r="A52" s="85" t="s">
        <v>347</v>
      </c>
      <c r="B52" s="167">
        <v>0</v>
      </c>
      <c r="C52" s="168">
        <v>0</v>
      </c>
      <c r="D52" s="75">
        <f t="shared" si="2"/>
        <v>0</v>
      </c>
      <c r="E52" s="168">
        <v>0</v>
      </c>
      <c r="F52" s="167">
        <v>0</v>
      </c>
      <c r="G52" s="75">
        <f t="shared" si="11"/>
        <v>0</v>
      </c>
    </row>
    <row r="53" spans="1:7" x14ac:dyDescent="0.25">
      <c r="A53" s="85" t="s">
        <v>348</v>
      </c>
      <c r="B53" s="167">
        <v>0</v>
      </c>
      <c r="C53" s="168">
        <v>0</v>
      </c>
      <c r="D53" s="75">
        <f t="shared" si="2"/>
        <v>0</v>
      </c>
      <c r="E53" s="168">
        <v>0</v>
      </c>
      <c r="F53" s="167">
        <v>0</v>
      </c>
      <c r="G53" s="75">
        <f t="shared" si="11"/>
        <v>0</v>
      </c>
    </row>
    <row r="54" spans="1:7" x14ac:dyDescent="0.25">
      <c r="A54" s="85" t="s">
        <v>349</v>
      </c>
      <c r="B54" s="167">
        <v>0</v>
      </c>
      <c r="C54" s="168">
        <v>0</v>
      </c>
      <c r="D54" s="75">
        <f t="shared" si="2"/>
        <v>0</v>
      </c>
      <c r="E54" s="168">
        <v>0</v>
      </c>
      <c r="F54" s="167">
        <v>0</v>
      </c>
      <c r="G54" s="75">
        <f t="shared" si="11"/>
        <v>0</v>
      </c>
    </row>
    <row r="55" spans="1:7" x14ac:dyDescent="0.25">
      <c r="A55" s="85" t="s">
        <v>350</v>
      </c>
      <c r="B55" s="167">
        <v>0</v>
      </c>
      <c r="C55" s="168">
        <v>0</v>
      </c>
      <c r="D55" s="75">
        <f t="shared" si="2"/>
        <v>0</v>
      </c>
      <c r="E55" s="168">
        <v>0</v>
      </c>
      <c r="F55" s="167">
        <v>0</v>
      </c>
      <c r="G55" s="75">
        <f t="shared" si="11"/>
        <v>0</v>
      </c>
    </row>
    <row r="56" spans="1:7" x14ac:dyDescent="0.25">
      <c r="A56" s="85" t="s">
        <v>351</v>
      </c>
      <c r="B56" s="167">
        <v>0</v>
      </c>
      <c r="C56" s="168">
        <v>0</v>
      </c>
      <c r="D56" s="75">
        <f t="shared" si="2"/>
        <v>0</v>
      </c>
      <c r="E56" s="168">
        <v>0</v>
      </c>
      <c r="F56" s="167">
        <v>0</v>
      </c>
      <c r="G56" s="75">
        <f t="shared" si="11"/>
        <v>0</v>
      </c>
    </row>
    <row r="57" spans="1:7" x14ac:dyDescent="0.25">
      <c r="A57" s="85" t="s">
        <v>352</v>
      </c>
      <c r="B57" s="167">
        <v>0</v>
      </c>
      <c r="C57" s="168">
        <v>0</v>
      </c>
      <c r="D57" s="75">
        <f t="shared" si="2"/>
        <v>0</v>
      </c>
      <c r="E57" s="168">
        <v>0</v>
      </c>
      <c r="F57" s="167">
        <v>0</v>
      </c>
      <c r="G57" s="75">
        <f t="shared" si="11"/>
        <v>0</v>
      </c>
    </row>
    <row r="58" spans="1:7" x14ac:dyDescent="0.25">
      <c r="A58" s="84" t="s">
        <v>353</v>
      </c>
      <c r="B58" s="83">
        <f t="shared" ref="B58:G58" si="12">SUM(B59:B61)</f>
        <v>0</v>
      </c>
      <c r="C58" s="83">
        <f t="shared" si="12"/>
        <v>0</v>
      </c>
      <c r="D58" s="83">
        <f t="shared" si="12"/>
        <v>0</v>
      </c>
      <c r="E58" s="83">
        <f t="shared" si="12"/>
        <v>0</v>
      </c>
      <c r="F58" s="83">
        <f t="shared" si="12"/>
        <v>0</v>
      </c>
      <c r="G58" s="83">
        <f t="shared" si="12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3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3"/>
        <v>0</v>
      </c>
    </row>
    <row r="62" spans="1:7" x14ac:dyDescent="0.25">
      <c r="A62" s="84" t="s">
        <v>357</v>
      </c>
      <c r="B62" s="83">
        <f t="shared" ref="B62:G62" si="14">SUM(B63:B67,B69:B70)</f>
        <v>0</v>
      </c>
      <c r="C62" s="83">
        <f t="shared" si="14"/>
        <v>0</v>
      </c>
      <c r="D62" s="83">
        <f t="shared" si="14"/>
        <v>0</v>
      </c>
      <c r="E62" s="83">
        <f t="shared" si="14"/>
        <v>0</v>
      </c>
      <c r="F62" s="83">
        <f t="shared" si="14"/>
        <v>0</v>
      </c>
      <c r="G62" s="83">
        <f t="shared" si="14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5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5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5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5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5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5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5"/>
        <v>0</v>
      </c>
    </row>
    <row r="71" spans="1:7" x14ac:dyDescent="0.25">
      <c r="A71" s="84" t="s">
        <v>366</v>
      </c>
      <c r="B71" s="83">
        <f t="shared" ref="B71:G71" si="16">SUM(B72:B74)</f>
        <v>0</v>
      </c>
      <c r="C71" s="83">
        <f t="shared" si="16"/>
        <v>0</v>
      </c>
      <c r="D71" s="83">
        <f t="shared" si="16"/>
        <v>0</v>
      </c>
      <c r="E71" s="83">
        <f t="shared" si="16"/>
        <v>0</v>
      </c>
      <c r="F71" s="83">
        <f t="shared" si="16"/>
        <v>0</v>
      </c>
      <c r="G71" s="83">
        <f t="shared" si="16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7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7"/>
        <v>0</v>
      </c>
    </row>
    <row r="75" spans="1:7" x14ac:dyDescent="0.25">
      <c r="A75" s="84" t="s">
        <v>370</v>
      </c>
      <c r="B75" s="83">
        <f t="shared" ref="B75:G75" si="18">SUM(B76:B82)</f>
        <v>0</v>
      </c>
      <c r="C75" s="83">
        <f t="shared" si="18"/>
        <v>0</v>
      </c>
      <c r="D75" s="83">
        <f t="shared" si="18"/>
        <v>0</v>
      </c>
      <c r="E75" s="83">
        <f t="shared" si="18"/>
        <v>0</v>
      </c>
      <c r="F75" s="83">
        <f t="shared" si="18"/>
        <v>0</v>
      </c>
      <c r="G75" s="83">
        <f t="shared" si="18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9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9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9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9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9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9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20">SUM(B85,B93,B103,B113,B123,B133,B137,B146,B150)</f>
        <v>0</v>
      </c>
      <c r="C84" s="83">
        <f t="shared" si="20"/>
        <v>0</v>
      </c>
      <c r="D84" s="83">
        <f t="shared" si="20"/>
        <v>0</v>
      </c>
      <c r="E84" s="83">
        <f t="shared" si="20"/>
        <v>0</v>
      </c>
      <c r="F84" s="83">
        <f t="shared" si="20"/>
        <v>0</v>
      </c>
      <c r="G84" s="83">
        <f t="shared" si="20"/>
        <v>0</v>
      </c>
    </row>
    <row r="85" spans="1:7" x14ac:dyDescent="0.25">
      <c r="A85" s="84" t="s">
        <v>305</v>
      </c>
      <c r="B85" s="83">
        <f t="shared" ref="B85:G85" si="21">SUM(B86:B92)</f>
        <v>0</v>
      </c>
      <c r="C85" s="83">
        <f t="shared" si="21"/>
        <v>0</v>
      </c>
      <c r="D85" s="83">
        <f t="shared" si="21"/>
        <v>0</v>
      </c>
      <c r="E85" s="83">
        <f t="shared" si="21"/>
        <v>0</v>
      </c>
      <c r="F85" s="83">
        <f t="shared" si="21"/>
        <v>0</v>
      </c>
      <c r="G85" s="83">
        <f t="shared" si="21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2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2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2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2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2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2"/>
        <v>0</v>
      </c>
    </row>
    <row r="93" spans="1:7" x14ac:dyDescent="0.25">
      <c r="A93" s="84" t="s">
        <v>313</v>
      </c>
      <c r="B93" s="83">
        <f t="shared" ref="B93:G93" si="23">SUM(B94:B102)</f>
        <v>0</v>
      </c>
      <c r="C93" s="83">
        <f t="shared" si="23"/>
        <v>0</v>
      </c>
      <c r="D93" s="83">
        <f t="shared" si="23"/>
        <v>0</v>
      </c>
      <c r="E93" s="83">
        <f t="shared" si="23"/>
        <v>0</v>
      </c>
      <c r="F93" s="83">
        <f t="shared" si="23"/>
        <v>0</v>
      </c>
      <c r="G93" s="83">
        <f t="shared" si="23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4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4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4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4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4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4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4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4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5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5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5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5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5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5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5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5"/>
        <v>0</v>
      </c>
    </row>
    <row r="113" spans="1:7" x14ac:dyDescent="0.25">
      <c r="A113" s="84" t="s">
        <v>333</v>
      </c>
      <c r="B113" s="83">
        <f t="shared" ref="B113:G113" si="26">SUM(B114:B122)</f>
        <v>0</v>
      </c>
      <c r="C113" s="83">
        <f t="shared" si="26"/>
        <v>0</v>
      </c>
      <c r="D113" s="83">
        <f t="shared" si="26"/>
        <v>0</v>
      </c>
      <c r="E113" s="83">
        <f t="shared" si="26"/>
        <v>0</v>
      </c>
      <c r="F113" s="83">
        <f t="shared" si="26"/>
        <v>0</v>
      </c>
      <c r="G113" s="83">
        <f t="shared" si="26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7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343</v>
      </c>
      <c r="B123" s="83">
        <f t="shared" ref="B123:G123" si="28">SUM(B124:B132)</f>
        <v>0</v>
      </c>
      <c r="C123" s="83">
        <f t="shared" si="28"/>
        <v>0</v>
      </c>
      <c r="D123" s="83">
        <f t="shared" si="28"/>
        <v>0</v>
      </c>
      <c r="E123" s="83">
        <f t="shared" si="28"/>
        <v>0</v>
      </c>
      <c r="F123" s="83">
        <f t="shared" si="28"/>
        <v>0</v>
      </c>
      <c r="G123" s="83">
        <f t="shared" si="28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9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9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9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9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25">
      <c r="A133" s="84" t="s">
        <v>353</v>
      </c>
      <c r="B133" s="83">
        <f t="shared" ref="B133:G133" si="30">SUM(B134:B136)</f>
        <v>0</v>
      </c>
      <c r="C133" s="83">
        <f t="shared" si="30"/>
        <v>0</v>
      </c>
      <c r="D133" s="83">
        <f t="shared" si="30"/>
        <v>0</v>
      </c>
      <c r="E133" s="83">
        <f t="shared" si="30"/>
        <v>0</v>
      </c>
      <c r="F133" s="83">
        <f t="shared" si="30"/>
        <v>0</v>
      </c>
      <c r="G133" s="83">
        <f t="shared" si="30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1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25">
      <c r="A137" s="84" t="s">
        <v>357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366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4" t="s">
        <v>370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169"/>
      <c r="C158" s="169"/>
      <c r="D158" s="169"/>
      <c r="E158" s="169"/>
      <c r="F158" s="169"/>
      <c r="G158" s="169"/>
    </row>
    <row r="159" spans="1:7" x14ac:dyDescent="0.25">
      <c r="A159" s="29" t="s">
        <v>379</v>
      </c>
      <c r="B159" s="89">
        <f t="shared" ref="B159:G159" si="38">B9+B84</f>
        <v>100677572</v>
      </c>
      <c r="C159" s="89">
        <f t="shared" si="38"/>
        <v>20862503</v>
      </c>
      <c r="D159" s="89">
        <f t="shared" si="38"/>
        <v>121540075</v>
      </c>
      <c r="E159" s="89">
        <f t="shared" si="38"/>
        <v>17249933.949999999</v>
      </c>
      <c r="F159" s="89">
        <f t="shared" si="38"/>
        <v>15823806.600000003</v>
      </c>
      <c r="G159" s="89">
        <f t="shared" si="38"/>
        <v>104290141.05000001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  <ignoredErrors>
    <ignoredError sqref="B9:G10 B18:C18 B28:C28 B38:C38 B48:C48 B59:C61 B58:C58 B63:C70 B62:C62 B71:C92 B94:C159 B93:C93 G19:G27 G11:G17 E93:F93 D94:F159 D71:F92 D62:F62 D63:G70 D58:F58 D59:G61 D48:F48 G49:G57 D38:F38 G39:G47 D28:F28 G29:G37 D18:F18 D11:F17 D19:F27 G18 G38 D29:F37 G28 G48 D39:F47 G58 D49:F57 G62 D93 G71:G92 G94:G112 G93" unlockedFormula="1"/>
    <ignoredError sqref="G113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0"/>
  <sheetViews>
    <sheetView showGridLines="0" topLeftCell="A2" zoomScaleNormal="100" workbookViewId="0">
      <selection activeCell="J22" sqref="J2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95" t="s">
        <v>380</v>
      </c>
      <c r="B1" s="196"/>
      <c r="C1" s="196"/>
      <c r="D1" s="196"/>
      <c r="E1" s="196"/>
      <c r="F1" s="196"/>
      <c r="G1" s="197"/>
    </row>
    <row r="2" spans="1:7" ht="15" customHeight="1" x14ac:dyDescent="0.25">
      <c r="A2" s="180" t="str">
        <f>'Formato 1'!A2</f>
        <v>Instituto Cultural de León</v>
      </c>
      <c r="B2" s="181"/>
      <c r="C2" s="181"/>
      <c r="D2" s="181"/>
      <c r="E2" s="181"/>
      <c r="F2" s="181"/>
      <c r="G2" s="182"/>
    </row>
    <row r="3" spans="1:7" ht="15" customHeight="1" x14ac:dyDescent="0.25">
      <c r="A3" s="183" t="s">
        <v>297</v>
      </c>
      <c r="B3" s="184"/>
      <c r="C3" s="184"/>
      <c r="D3" s="184"/>
      <c r="E3" s="184"/>
      <c r="F3" s="184"/>
      <c r="G3" s="185"/>
    </row>
    <row r="4" spans="1:7" ht="15" customHeight="1" x14ac:dyDescent="0.25">
      <c r="A4" s="156" t="s">
        <v>381</v>
      </c>
      <c r="B4" s="157"/>
      <c r="C4" s="157"/>
      <c r="D4" s="157"/>
      <c r="E4" s="157"/>
      <c r="F4" s="157"/>
      <c r="G4" s="158"/>
    </row>
    <row r="5" spans="1:7" ht="15" customHeight="1" x14ac:dyDescent="0.25">
      <c r="A5" s="183" t="str">
        <f>'Formato 3'!A4</f>
        <v>Del 1 de enero al 31 de marzo de 2026</v>
      </c>
      <c r="B5" s="184"/>
      <c r="C5" s="184"/>
      <c r="D5" s="184"/>
      <c r="E5" s="184"/>
      <c r="F5" s="184"/>
      <c r="G5" s="185"/>
    </row>
    <row r="6" spans="1:7" x14ac:dyDescent="0.25">
      <c r="A6" s="186" t="s">
        <v>2</v>
      </c>
      <c r="B6" s="187"/>
      <c r="C6" s="187"/>
      <c r="D6" s="187"/>
      <c r="E6" s="187"/>
      <c r="F6" s="187"/>
      <c r="G6" s="188"/>
    </row>
    <row r="7" spans="1:7" ht="15" customHeight="1" x14ac:dyDescent="0.25">
      <c r="A7" s="190" t="s">
        <v>5</v>
      </c>
      <c r="B7" s="192" t="s">
        <v>299</v>
      </c>
      <c r="C7" s="192"/>
      <c r="D7" s="192"/>
      <c r="E7" s="192"/>
      <c r="F7" s="192"/>
      <c r="G7" s="194" t="s">
        <v>300</v>
      </c>
    </row>
    <row r="8" spans="1:7" ht="30" x14ac:dyDescent="0.25">
      <c r="A8" s="191"/>
      <c r="B8" s="25" t="s">
        <v>205</v>
      </c>
      <c r="C8" s="7" t="s">
        <v>231</v>
      </c>
      <c r="D8" s="25" t="s">
        <v>232</v>
      </c>
      <c r="E8" s="25" t="s">
        <v>190</v>
      </c>
      <c r="F8" s="25" t="s">
        <v>206</v>
      </c>
      <c r="G8" s="193"/>
    </row>
    <row r="9" spans="1:7" ht="15.75" customHeight="1" x14ac:dyDescent="0.25">
      <c r="A9" s="26" t="s">
        <v>382</v>
      </c>
      <c r="B9" s="30">
        <f>SUM(B10:B17)</f>
        <v>100677572</v>
      </c>
      <c r="C9" s="30">
        <f t="shared" ref="C9:G9" si="0">SUM(C10:C17)</f>
        <v>20862503</v>
      </c>
      <c r="D9" s="30">
        <f t="shared" si="0"/>
        <v>121540075</v>
      </c>
      <c r="E9" s="30">
        <f t="shared" si="0"/>
        <v>17249933.949999999</v>
      </c>
      <c r="F9" s="30">
        <f t="shared" si="0"/>
        <v>15823806.600000001</v>
      </c>
      <c r="G9" s="30">
        <f t="shared" si="0"/>
        <v>104290141.05</v>
      </c>
    </row>
    <row r="10" spans="1:7" x14ac:dyDescent="0.25">
      <c r="A10" s="170"/>
      <c r="B10" s="93">
        <v>4246123</v>
      </c>
      <c r="C10" s="171">
        <v>497860.4</v>
      </c>
      <c r="D10" s="75">
        <f>+B10+C10</f>
        <v>4743983.4000000004</v>
      </c>
      <c r="E10" s="171">
        <v>655288.75</v>
      </c>
      <c r="F10" s="93">
        <v>645406.06999999995</v>
      </c>
      <c r="G10" s="75">
        <f>+D10-E10</f>
        <v>4088694.6500000004</v>
      </c>
    </row>
    <row r="11" spans="1:7" x14ac:dyDescent="0.25">
      <c r="A11" t="s">
        <v>585</v>
      </c>
      <c r="B11" s="93">
        <v>9639546</v>
      </c>
      <c r="C11" s="171">
        <v>388564.01</v>
      </c>
      <c r="D11" s="75">
        <f t="shared" ref="D11:D17" si="1">+B11+C11</f>
        <v>10028110.01</v>
      </c>
      <c r="E11" s="171">
        <v>1448753.19</v>
      </c>
      <c r="F11" s="93">
        <v>1397105.06</v>
      </c>
      <c r="G11" s="75">
        <f t="shared" ref="G11:G17" si="2">+D11-E11</f>
        <v>8579356.8200000003</v>
      </c>
    </row>
    <row r="12" spans="1:7" x14ac:dyDescent="0.25">
      <c r="A12" t="s">
        <v>586</v>
      </c>
      <c r="B12" s="93">
        <v>6713278</v>
      </c>
      <c r="C12" s="171">
        <v>5483</v>
      </c>
      <c r="D12" s="75">
        <f t="shared" si="1"/>
        <v>6718761</v>
      </c>
      <c r="E12" s="171">
        <v>969617.32</v>
      </c>
      <c r="F12" s="93">
        <v>837066.79</v>
      </c>
      <c r="G12" s="75">
        <f t="shared" si="2"/>
        <v>5749143.6799999997</v>
      </c>
    </row>
    <row r="13" spans="1:7" x14ac:dyDescent="0.25">
      <c r="A13" t="s">
        <v>587</v>
      </c>
      <c r="B13" s="93">
        <v>21813455</v>
      </c>
      <c r="C13" s="171">
        <v>12100164.74</v>
      </c>
      <c r="D13" s="75">
        <f t="shared" si="1"/>
        <v>33913619.740000002</v>
      </c>
      <c r="E13" s="171">
        <v>2450563.67</v>
      </c>
      <c r="F13" s="93">
        <v>1972404.07</v>
      </c>
      <c r="G13" s="75">
        <f t="shared" si="2"/>
        <v>31463056.07</v>
      </c>
    </row>
    <row r="14" spans="1:7" x14ac:dyDescent="0.25">
      <c r="A14" t="s">
        <v>588</v>
      </c>
      <c r="B14" s="93">
        <v>12555181</v>
      </c>
      <c r="C14" s="171">
        <v>918382.06</v>
      </c>
      <c r="D14" s="75">
        <f t="shared" si="1"/>
        <v>13473563.060000001</v>
      </c>
      <c r="E14" s="171">
        <v>2587274.2200000002</v>
      </c>
      <c r="F14" s="93">
        <v>2405924.64</v>
      </c>
      <c r="G14" s="75">
        <f t="shared" si="2"/>
        <v>10886288.84</v>
      </c>
    </row>
    <row r="15" spans="1:7" x14ac:dyDescent="0.25">
      <c r="A15" t="s">
        <v>589</v>
      </c>
      <c r="B15" s="93">
        <v>7515059</v>
      </c>
      <c r="C15" s="171">
        <v>5955454.54</v>
      </c>
      <c r="D15" s="75">
        <f t="shared" si="1"/>
        <v>13470513.539999999</v>
      </c>
      <c r="E15" s="171">
        <v>1262447.69</v>
      </c>
      <c r="F15" s="93">
        <v>1192507.04</v>
      </c>
      <c r="G15" s="75">
        <f t="shared" si="2"/>
        <v>12208065.85</v>
      </c>
    </row>
    <row r="16" spans="1:7" x14ac:dyDescent="0.25">
      <c r="A16" t="s">
        <v>590</v>
      </c>
      <c r="B16" s="93">
        <v>16424445</v>
      </c>
      <c r="C16" s="171">
        <v>569538.38</v>
      </c>
      <c r="D16" s="75">
        <f t="shared" si="1"/>
        <v>16993983.379999999</v>
      </c>
      <c r="E16" s="171">
        <v>3304503</v>
      </c>
      <c r="F16" s="93">
        <v>3151777.5</v>
      </c>
      <c r="G16" s="75">
        <f t="shared" si="2"/>
        <v>13689480.379999999</v>
      </c>
    </row>
    <row r="17" spans="1:7" x14ac:dyDescent="0.25">
      <c r="A17" t="s">
        <v>591</v>
      </c>
      <c r="B17" s="93">
        <v>21770485</v>
      </c>
      <c r="C17" s="171">
        <v>427055.87</v>
      </c>
      <c r="D17" s="75">
        <f t="shared" si="1"/>
        <v>22197540.870000001</v>
      </c>
      <c r="E17" s="171">
        <v>4571486.1100000003</v>
      </c>
      <c r="F17" s="93">
        <v>4221615.43</v>
      </c>
      <c r="G17" s="75">
        <f t="shared" si="2"/>
        <v>17626054.760000002</v>
      </c>
    </row>
    <row r="18" spans="1:7" x14ac:dyDescent="0.25">
      <c r="A18" t="s">
        <v>592</v>
      </c>
      <c r="B18" s="49"/>
      <c r="C18" s="49"/>
      <c r="D18" s="49"/>
      <c r="E18" s="49"/>
      <c r="F18" s="49"/>
      <c r="G18" s="49"/>
    </row>
    <row r="19" spans="1:7" x14ac:dyDescent="0.25">
      <c r="A19" s="3" t="s">
        <v>391</v>
      </c>
      <c r="B19" s="4">
        <f>SUM(B20:B27)</f>
        <v>0</v>
      </c>
      <c r="C19" s="4">
        <f t="shared" ref="C19:G19" si="3">SUM(C20:C27)</f>
        <v>0</v>
      </c>
      <c r="D19" s="4">
        <f t="shared" si="3"/>
        <v>0</v>
      </c>
      <c r="E19" s="4">
        <f t="shared" si="3"/>
        <v>0</v>
      </c>
      <c r="F19" s="4">
        <f t="shared" si="3"/>
        <v>0</v>
      </c>
      <c r="G19" s="4">
        <f t="shared" si="3"/>
        <v>0</v>
      </c>
    </row>
    <row r="20" spans="1:7" x14ac:dyDescent="0.25">
      <c r="A20" s="63" t="s">
        <v>383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384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151</v>
      </c>
      <c r="B28" s="49"/>
      <c r="C28" s="49"/>
      <c r="D28" s="49"/>
      <c r="E28" s="49"/>
      <c r="F28" s="49"/>
      <c r="G28" s="49"/>
    </row>
    <row r="29" spans="1:7" x14ac:dyDescent="0.25">
      <c r="A29" s="3" t="s">
        <v>379</v>
      </c>
      <c r="B29" s="4">
        <f>SUM(B19,B9)</f>
        <v>100677572</v>
      </c>
      <c r="C29" s="4">
        <f t="shared" ref="C29:G29" si="4">SUM(C19,C9)</f>
        <v>20862503</v>
      </c>
      <c r="D29" s="4">
        <f t="shared" si="4"/>
        <v>121540075</v>
      </c>
      <c r="E29" s="4">
        <f t="shared" si="4"/>
        <v>17249933.949999999</v>
      </c>
      <c r="F29" s="4">
        <f t="shared" si="4"/>
        <v>15823806.600000001</v>
      </c>
      <c r="G29" s="4">
        <f t="shared" si="4"/>
        <v>104290141.05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  <ignoredErrors>
    <ignoredError sqref="B9:G9 B18:G29 D10:G1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topLeftCell="A31" zoomScale="75" zoomScaleNormal="75" workbookViewId="0">
      <selection activeCell="N29" sqref="N28:O2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98" t="s">
        <v>392</v>
      </c>
      <c r="B1" s="199"/>
      <c r="C1" s="199"/>
      <c r="D1" s="199"/>
      <c r="E1" s="199"/>
      <c r="F1" s="199"/>
      <c r="G1" s="199"/>
    </row>
    <row r="2" spans="1:7" x14ac:dyDescent="0.25">
      <c r="A2" s="109" t="str">
        <f>'Formato 1'!A2</f>
        <v>Instituto Cultural de León</v>
      </c>
      <c r="B2" s="110"/>
      <c r="C2" s="110"/>
      <c r="D2" s="110"/>
      <c r="E2" s="110"/>
      <c r="F2" s="110"/>
      <c r="G2" s="111"/>
    </row>
    <row r="3" spans="1:7" x14ac:dyDescent="0.25">
      <c r="A3" s="112" t="s">
        <v>393</v>
      </c>
      <c r="B3" s="113"/>
      <c r="C3" s="113"/>
      <c r="D3" s="113"/>
      <c r="E3" s="113"/>
      <c r="F3" s="113"/>
      <c r="G3" s="114"/>
    </row>
    <row r="4" spans="1:7" x14ac:dyDescent="0.25">
      <c r="A4" s="112" t="s">
        <v>394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31 de marzo de 2026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.75" customHeight="1" x14ac:dyDescent="0.25">
      <c r="A7" s="190" t="s">
        <v>5</v>
      </c>
      <c r="B7" s="186" t="s">
        <v>299</v>
      </c>
      <c r="C7" s="187"/>
      <c r="D7" s="187"/>
      <c r="E7" s="187"/>
      <c r="F7" s="188"/>
      <c r="G7" s="194" t="s">
        <v>300</v>
      </c>
    </row>
    <row r="8" spans="1:7" ht="30" x14ac:dyDescent="0.25">
      <c r="A8" s="191"/>
      <c r="B8" s="25" t="s">
        <v>205</v>
      </c>
      <c r="C8" s="7" t="s">
        <v>395</v>
      </c>
      <c r="D8" s="25" t="s">
        <v>302</v>
      </c>
      <c r="E8" s="25" t="s">
        <v>190</v>
      </c>
      <c r="F8" s="32" t="s">
        <v>206</v>
      </c>
      <c r="G8" s="193"/>
    </row>
    <row r="9" spans="1:7" ht="16.5" customHeight="1" x14ac:dyDescent="0.25">
      <c r="A9" s="26" t="s">
        <v>396</v>
      </c>
      <c r="B9" s="30">
        <f>SUM(B10,B19,B27,B37)</f>
        <v>100677572</v>
      </c>
      <c r="C9" s="30">
        <f t="shared" ref="C9:G9" si="0">SUM(C10,C19,C27,C37)</f>
        <v>20862503</v>
      </c>
      <c r="D9" s="30">
        <f t="shared" si="0"/>
        <v>121540075</v>
      </c>
      <c r="E9" s="30">
        <f t="shared" si="0"/>
        <v>17249933.949999999</v>
      </c>
      <c r="F9" s="30">
        <f t="shared" si="0"/>
        <v>15823806.600000001</v>
      </c>
      <c r="G9" s="30">
        <f t="shared" si="0"/>
        <v>104290141.05</v>
      </c>
    </row>
    <row r="10" spans="1:7" ht="15" customHeight="1" x14ac:dyDescent="0.25">
      <c r="A10" s="58" t="s">
        <v>397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398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399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400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401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402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403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404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405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406</v>
      </c>
      <c r="B19" s="47">
        <f>SUM(B20:B26)</f>
        <v>100677572</v>
      </c>
      <c r="C19" s="47">
        <f t="shared" ref="C19:G19" si="2">SUM(C20:C26)</f>
        <v>20862503</v>
      </c>
      <c r="D19" s="47">
        <f t="shared" si="2"/>
        <v>121540075</v>
      </c>
      <c r="E19" s="47">
        <f t="shared" si="2"/>
        <v>17249933.949999999</v>
      </c>
      <c r="F19" s="47">
        <f t="shared" si="2"/>
        <v>15823806.600000001</v>
      </c>
      <c r="G19" s="47">
        <f t="shared" si="2"/>
        <v>104290141.05</v>
      </c>
    </row>
    <row r="20" spans="1:7" x14ac:dyDescent="0.25">
      <c r="A20" s="77" t="s">
        <v>407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408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409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410</v>
      </c>
      <c r="B23" s="47">
        <v>100677572</v>
      </c>
      <c r="C23" s="47">
        <v>20862503</v>
      </c>
      <c r="D23" s="47">
        <f>+B23+C23</f>
        <v>121540075</v>
      </c>
      <c r="E23" s="47">
        <v>17249933.949999999</v>
      </c>
      <c r="F23" s="47">
        <v>15823806.600000001</v>
      </c>
      <c r="G23" s="47">
        <f>+D23-E23</f>
        <v>104290141.05</v>
      </c>
    </row>
    <row r="24" spans="1:7" x14ac:dyDescent="0.25">
      <c r="A24" s="77" t="s">
        <v>411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412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413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414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415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416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417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424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425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426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427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428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429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397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398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406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407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409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412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414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417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418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419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420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421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422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423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424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425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426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427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428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100677572</v>
      </c>
      <c r="C77" s="4">
        <f t="shared" ref="C77:G77" si="10">C43+C9</f>
        <v>20862503</v>
      </c>
      <c r="D77" s="4">
        <f t="shared" si="10"/>
        <v>121540075</v>
      </c>
      <c r="E77" s="4">
        <f t="shared" si="10"/>
        <v>17249933.949999999</v>
      </c>
      <c r="F77" s="4">
        <f t="shared" si="10"/>
        <v>15823806.600000001</v>
      </c>
      <c r="G77" s="4">
        <f t="shared" si="10"/>
        <v>104290141.05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  <ignoredErrors>
    <ignoredError sqref="B9:G22 B24:G77 G2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activeCell="L19" sqref="L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95" t="s">
        <v>430</v>
      </c>
      <c r="B1" s="178"/>
      <c r="C1" s="178"/>
      <c r="D1" s="178"/>
      <c r="E1" s="178"/>
      <c r="F1" s="178"/>
      <c r="G1" s="179"/>
    </row>
    <row r="2" spans="1:7" x14ac:dyDescent="0.25">
      <c r="A2" s="109" t="str">
        <f>'Formato 1'!A2</f>
        <v>Instituto Cultural de León</v>
      </c>
      <c r="B2" s="110"/>
      <c r="C2" s="110"/>
      <c r="D2" s="110"/>
      <c r="E2" s="110"/>
      <c r="F2" s="110"/>
      <c r="G2" s="111"/>
    </row>
    <row r="3" spans="1:7" x14ac:dyDescent="0.25">
      <c r="A3" s="112" t="s">
        <v>297</v>
      </c>
      <c r="B3" s="113"/>
      <c r="C3" s="113"/>
      <c r="D3" s="113"/>
      <c r="E3" s="113"/>
      <c r="F3" s="113"/>
      <c r="G3" s="114"/>
    </row>
    <row r="4" spans="1:7" x14ac:dyDescent="0.25">
      <c r="A4" s="112" t="s">
        <v>431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31 de marzo de 2026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x14ac:dyDescent="0.25">
      <c r="A7" s="190" t="s">
        <v>5</v>
      </c>
      <c r="B7" s="193" t="s">
        <v>299</v>
      </c>
      <c r="C7" s="193"/>
      <c r="D7" s="193"/>
      <c r="E7" s="193"/>
      <c r="F7" s="193"/>
      <c r="G7" s="193" t="s">
        <v>300</v>
      </c>
    </row>
    <row r="8" spans="1:7" ht="30" x14ac:dyDescent="0.25">
      <c r="A8" s="191"/>
      <c r="B8" s="7" t="s">
        <v>205</v>
      </c>
      <c r="C8" s="33" t="s">
        <v>395</v>
      </c>
      <c r="D8" s="33" t="s">
        <v>232</v>
      </c>
      <c r="E8" s="33" t="s">
        <v>190</v>
      </c>
      <c r="F8" s="33" t="s">
        <v>206</v>
      </c>
      <c r="G8" s="200"/>
    </row>
    <row r="9" spans="1:7" ht="15.75" customHeight="1" x14ac:dyDescent="0.25">
      <c r="A9" s="26" t="s">
        <v>432</v>
      </c>
      <c r="B9" s="118">
        <f>SUM(B10,B11,B12,B15,B16,B19)</f>
        <v>70976732</v>
      </c>
      <c r="C9" s="118">
        <f t="shared" ref="C9:G9" si="0">SUM(C10,C11,C12,C15,C16,C19)</f>
        <v>0</v>
      </c>
      <c r="D9" s="118">
        <f t="shared" si="0"/>
        <v>70976732</v>
      </c>
      <c r="E9" s="118">
        <f t="shared" si="0"/>
        <v>13722457.510000002</v>
      </c>
      <c r="F9" s="118">
        <f t="shared" si="0"/>
        <v>13364058.110000001</v>
      </c>
      <c r="G9" s="118">
        <f t="shared" si="0"/>
        <v>57254274.489999995</v>
      </c>
    </row>
    <row r="10" spans="1:7" x14ac:dyDescent="0.25">
      <c r="A10" s="58" t="s">
        <v>433</v>
      </c>
      <c r="B10" s="75">
        <v>70976732</v>
      </c>
      <c r="C10" s="75">
        <v>0</v>
      </c>
      <c r="D10" s="75">
        <f>+B10+C10</f>
        <v>70976732</v>
      </c>
      <c r="E10" s="75">
        <v>13722457.510000002</v>
      </c>
      <c r="F10" s="75">
        <v>13364058.110000001</v>
      </c>
      <c r="G10" s="76">
        <f>D10-E10</f>
        <v>57254274.489999995</v>
      </c>
    </row>
    <row r="11" spans="1:7" ht="15.75" customHeight="1" x14ac:dyDescent="0.25">
      <c r="A11" s="58" t="s">
        <v>434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443</v>
      </c>
      <c r="B21" s="118">
        <f>SUM(B22,B23,B24,B27,B28,B31)</f>
        <v>0</v>
      </c>
      <c r="C21" s="118">
        <f t="shared" ref="C21:F21" si="4">SUM(C22,C23,C24,C27,C28,C31)</f>
        <v>0</v>
      </c>
      <c r="D21" s="118">
        <f t="shared" si="4"/>
        <v>0</v>
      </c>
      <c r="E21" s="118">
        <f t="shared" si="4"/>
        <v>0</v>
      </c>
      <c r="F21" s="118">
        <f t="shared" si="4"/>
        <v>0</v>
      </c>
      <c r="G21" s="118">
        <f>SUM(G22,G23,G24,G27,G28,G31)</f>
        <v>0</v>
      </c>
    </row>
    <row r="22" spans="1:7" x14ac:dyDescent="0.25">
      <c r="A22" s="58" t="s">
        <v>433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444</v>
      </c>
      <c r="B33" s="118">
        <f>B21+B9</f>
        <v>70976732</v>
      </c>
      <c r="C33" s="118">
        <f t="shared" ref="C33:G33" si="8">C21+C9</f>
        <v>0</v>
      </c>
      <c r="D33" s="118">
        <f t="shared" si="8"/>
        <v>70976732</v>
      </c>
      <c r="E33" s="118">
        <f t="shared" si="8"/>
        <v>13722457.510000002</v>
      </c>
      <c r="F33" s="118">
        <f t="shared" si="8"/>
        <v>13364058.110000001</v>
      </c>
      <c r="G33" s="118">
        <f t="shared" si="8"/>
        <v>57254274.489999995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  <ignoredErrors>
    <ignoredError sqref="B9:G9 B34:G34 B12:F33 B11:G11 G10 D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Verónica</cp:lastModifiedBy>
  <cp:revision/>
  <dcterms:created xsi:type="dcterms:W3CDTF">2023-03-16T22:14:51Z</dcterms:created>
  <dcterms:modified xsi:type="dcterms:W3CDTF">2026-04-20T18:38:47Z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