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72E95238-E836-4174-A232-9BE1FA861D5F}" xr6:coauthVersionLast="47" xr6:coauthVersionMax="47" xr10:uidLastSave="{00000000-0000-0000-0000-000000000000}"/>
  <bookViews>
    <workbookView xWindow="-120" yWindow="-120" windowWidth="29040" windowHeight="1584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F13" i="3"/>
  <c r="F14" i="3"/>
  <c r="F15" i="3"/>
  <c r="F16" i="3"/>
  <c r="F17" i="3"/>
  <c r="F18" i="3"/>
  <c r="F19" i="3"/>
  <c r="F20" i="3"/>
  <c r="F12" i="3"/>
  <c r="H15" i="1" l="1"/>
  <c r="H16" i="1"/>
  <c r="H17" i="1"/>
  <c r="H18" i="1"/>
  <c r="H19" i="1"/>
  <c r="H20" i="1"/>
  <c r="H21" i="1"/>
  <c r="H159" i="1" l="1"/>
  <c r="H158" i="1"/>
  <c r="H157" i="1"/>
  <c r="I157" i="1" s="1"/>
  <c r="H156" i="1"/>
  <c r="I156" i="1" s="1"/>
  <c r="H155" i="1"/>
  <c r="H154" i="1"/>
  <c r="H153" i="1"/>
  <c r="I153" i="1" s="1"/>
  <c r="H151" i="1"/>
  <c r="H148" i="1" s="1"/>
  <c r="H150" i="1"/>
  <c r="H149" i="1"/>
  <c r="I149" i="1" s="1"/>
  <c r="H147" i="1"/>
  <c r="I147" i="1" s="1"/>
  <c r="H146" i="1"/>
  <c r="H145" i="1"/>
  <c r="H144" i="1"/>
  <c r="H143" i="1"/>
  <c r="I143" i="1" s="1"/>
  <c r="H142" i="1"/>
  <c r="I142" i="1" s="1"/>
  <c r="H141" i="1"/>
  <c r="H139" i="1"/>
  <c r="H138" i="1"/>
  <c r="I138" i="1" s="1"/>
  <c r="H137" i="1"/>
  <c r="H135" i="1"/>
  <c r="H134" i="1"/>
  <c r="H133" i="1"/>
  <c r="I133" i="1" s="1"/>
  <c r="H132" i="1"/>
  <c r="I132" i="1" s="1"/>
  <c r="H131" i="1"/>
  <c r="H130" i="1"/>
  <c r="I130" i="1" s="1"/>
  <c r="H129" i="1"/>
  <c r="I129" i="1" s="1"/>
  <c r="H128" i="1"/>
  <c r="H127" i="1"/>
  <c r="H125" i="1"/>
  <c r="H124" i="1"/>
  <c r="I124" i="1" s="1"/>
  <c r="H123" i="1"/>
  <c r="I123" i="1" s="1"/>
  <c r="H122" i="1"/>
  <c r="I122" i="1" s="1"/>
  <c r="H121" i="1"/>
  <c r="H120" i="1"/>
  <c r="I120" i="1" s="1"/>
  <c r="H119" i="1"/>
  <c r="I119" i="1" s="1"/>
  <c r="H118" i="1"/>
  <c r="I118" i="1" s="1"/>
  <c r="H117" i="1"/>
  <c r="H115" i="1"/>
  <c r="I115" i="1" s="1"/>
  <c r="H114" i="1"/>
  <c r="I114" i="1" s="1"/>
  <c r="H113" i="1"/>
  <c r="H112" i="1"/>
  <c r="H111" i="1"/>
  <c r="I111" i="1" s="1"/>
  <c r="H110" i="1"/>
  <c r="H109" i="1"/>
  <c r="H108" i="1"/>
  <c r="H107" i="1"/>
  <c r="I107" i="1" s="1"/>
  <c r="H105" i="1"/>
  <c r="I105" i="1" s="1"/>
  <c r="H104" i="1"/>
  <c r="H103" i="1"/>
  <c r="I103" i="1" s="1"/>
  <c r="H102" i="1"/>
  <c r="I102" i="1" s="1"/>
  <c r="H101" i="1"/>
  <c r="I101" i="1" s="1"/>
  <c r="H100" i="1"/>
  <c r="H99" i="1"/>
  <c r="I99" i="1" s="1"/>
  <c r="H98" i="1"/>
  <c r="I98" i="1" s="1"/>
  <c r="H97" i="1"/>
  <c r="I97" i="1" s="1"/>
  <c r="H95" i="1"/>
  <c r="H94" i="1"/>
  <c r="I94" i="1" s="1"/>
  <c r="H93" i="1"/>
  <c r="I93" i="1" s="1"/>
  <c r="H92" i="1"/>
  <c r="I92" i="1" s="1"/>
  <c r="H91" i="1"/>
  <c r="H90" i="1"/>
  <c r="I90" i="1" s="1"/>
  <c r="H89" i="1"/>
  <c r="I89" i="1" s="1"/>
  <c r="H85" i="1"/>
  <c r="H84" i="1"/>
  <c r="H83" i="1"/>
  <c r="I83" i="1" s="1"/>
  <c r="H82" i="1"/>
  <c r="I82" i="1" s="1"/>
  <c r="H81" i="1"/>
  <c r="I81" i="1" s="1"/>
  <c r="H80" i="1"/>
  <c r="H79" i="1"/>
  <c r="I79" i="1" s="1"/>
  <c r="H77" i="1"/>
  <c r="I77" i="1" s="1"/>
  <c r="H76" i="1"/>
  <c r="H75" i="1"/>
  <c r="H73" i="1"/>
  <c r="H72" i="1"/>
  <c r="I72" i="1" s="1"/>
  <c r="H71" i="1"/>
  <c r="I71" i="1" s="1"/>
  <c r="H70" i="1"/>
  <c r="I70" i="1" s="1"/>
  <c r="H69" i="1"/>
  <c r="H68" i="1"/>
  <c r="H67" i="1"/>
  <c r="I67" i="1" s="1"/>
  <c r="H65" i="1"/>
  <c r="H64" i="1"/>
  <c r="H62" i="1" s="1"/>
  <c r="H63" i="1"/>
  <c r="I63" i="1" s="1"/>
  <c r="H61" i="1"/>
  <c r="H60" i="1"/>
  <c r="H59" i="1"/>
  <c r="H58" i="1"/>
  <c r="I58" i="1" s="1"/>
  <c r="H57" i="1"/>
  <c r="I57" i="1" s="1"/>
  <c r="H56" i="1"/>
  <c r="H55" i="1"/>
  <c r="H54" i="1"/>
  <c r="I54" i="1" s="1"/>
  <c r="H53" i="1"/>
  <c r="I53" i="1" s="1"/>
  <c r="H51" i="1"/>
  <c r="H50" i="1"/>
  <c r="H49" i="1"/>
  <c r="I49" i="1" s="1"/>
  <c r="H48" i="1"/>
  <c r="I48" i="1" s="1"/>
  <c r="H47" i="1"/>
  <c r="H45" i="1"/>
  <c r="H44" i="1"/>
  <c r="I44" i="1" s="1"/>
  <c r="H43" i="1"/>
  <c r="I43" i="1" s="1"/>
  <c r="H41" i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H33" i="1"/>
  <c r="I33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16" i="1"/>
  <c r="I17" i="1"/>
  <c r="I18" i="1"/>
  <c r="I19" i="1"/>
  <c r="I20" i="1"/>
  <c r="I21" i="1"/>
  <c r="D152" i="1"/>
  <c r="E152" i="1"/>
  <c r="F152" i="1"/>
  <c r="G152" i="1"/>
  <c r="C152" i="1"/>
  <c r="D148" i="1"/>
  <c r="E148" i="1"/>
  <c r="F148" i="1"/>
  <c r="G148" i="1"/>
  <c r="C148" i="1"/>
  <c r="D140" i="1"/>
  <c r="E140" i="1"/>
  <c r="F140" i="1"/>
  <c r="G140" i="1"/>
  <c r="C140" i="1"/>
  <c r="D136" i="1"/>
  <c r="E136" i="1"/>
  <c r="F136" i="1"/>
  <c r="G136" i="1"/>
  <c r="C136" i="1"/>
  <c r="D126" i="1"/>
  <c r="E126" i="1"/>
  <c r="F126" i="1"/>
  <c r="C126" i="1"/>
  <c r="D116" i="1"/>
  <c r="E116" i="1"/>
  <c r="F116" i="1"/>
  <c r="G116" i="1"/>
  <c r="C116" i="1"/>
  <c r="D106" i="1"/>
  <c r="E106" i="1"/>
  <c r="F106" i="1"/>
  <c r="G106" i="1"/>
  <c r="C106" i="1"/>
  <c r="D96" i="1"/>
  <c r="E96" i="1"/>
  <c r="F96" i="1"/>
  <c r="G96" i="1"/>
  <c r="C96" i="1"/>
  <c r="D88" i="1"/>
  <c r="E88" i="1"/>
  <c r="F88" i="1"/>
  <c r="G88" i="1"/>
  <c r="C88" i="1"/>
  <c r="D78" i="1"/>
  <c r="E78" i="1"/>
  <c r="F78" i="1"/>
  <c r="G78" i="1"/>
  <c r="C78" i="1"/>
  <c r="D74" i="1"/>
  <c r="E74" i="1"/>
  <c r="F74" i="1"/>
  <c r="G74" i="1"/>
  <c r="C74" i="1"/>
  <c r="D66" i="1"/>
  <c r="E66" i="1"/>
  <c r="F66" i="1"/>
  <c r="G66" i="1"/>
  <c r="C66" i="1"/>
  <c r="D62" i="1"/>
  <c r="E62" i="1"/>
  <c r="F62" i="1"/>
  <c r="G62" i="1"/>
  <c r="C62" i="1"/>
  <c r="D52" i="1"/>
  <c r="E52" i="1"/>
  <c r="F52" i="1"/>
  <c r="G52" i="1"/>
  <c r="C52" i="1"/>
  <c r="D42" i="1"/>
  <c r="E42" i="1"/>
  <c r="F42" i="1"/>
  <c r="G42" i="1"/>
  <c r="C42" i="1"/>
  <c r="D32" i="1"/>
  <c r="E32" i="1"/>
  <c r="F32" i="1"/>
  <c r="G32" i="1"/>
  <c r="C32" i="1"/>
  <c r="D22" i="1"/>
  <c r="E22" i="1"/>
  <c r="F22" i="1"/>
  <c r="G22" i="1"/>
  <c r="D14" i="1"/>
  <c r="E14" i="1"/>
  <c r="F14" i="1"/>
  <c r="G14" i="1"/>
  <c r="C14" i="1"/>
  <c r="I159" i="1"/>
  <c r="I158" i="1"/>
  <c r="I155" i="1"/>
  <c r="I154" i="1"/>
  <c r="I150" i="1"/>
  <c r="I146" i="1"/>
  <c r="I145" i="1"/>
  <c r="I144" i="1"/>
  <c r="I141" i="1"/>
  <c r="I139" i="1"/>
  <c r="I137" i="1"/>
  <c r="I136" i="1" s="1"/>
  <c r="I135" i="1"/>
  <c r="I134" i="1"/>
  <c r="I131" i="1"/>
  <c r="I128" i="1"/>
  <c r="I127" i="1"/>
  <c r="I125" i="1"/>
  <c r="I121" i="1"/>
  <c r="I117" i="1"/>
  <c r="I113" i="1"/>
  <c r="I112" i="1"/>
  <c r="I110" i="1"/>
  <c r="I109" i="1"/>
  <c r="I108" i="1"/>
  <c r="I104" i="1"/>
  <c r="I100" i="1"/>
  <c r="I95" i="1"/>
  <c r="I91" i="1"/>
  <c r="I85" i="1"/>
  <c r="I84" i="1"/>
  <c r="I80" i="1"/>
  <c r="I76" i="1"/>
  <c r="I75" i="1"/>
  <c r="I73" i="1"/>
  <c r="I69" i="1"/>
  <c r="I65" i="1"/>
  <c r="I61" i="1"/>
  <c r="I60" i="1"/>
  <c r="I59" i="1"/>
  <c r="I56" i="1"/>
  <c r="I55" i="1"/>
  <c r="I51" i="1"/>
  <c r="I50" i="1"/>
  <c r="I47" i="1"/>
  <c r="H46" i="1"/>
  <c r="I46" i="1" s="1"/>
  <c r="I45" i="1"/>
  <c r="I41" i="1"/>
  <c r="I15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I64" i="1" l="1"/>
  <c r="I151" i="1"/>
  <c r="H66" i="1"/>
  <c r="E87" i="1"/>
  <c r="I106" i="1"/>
  <c r="E13" i="1"/>
  <c r="F13" i="1"/>
  <c r="C87" i="1"/>
  <c r="D87" i="1"/>
  <c r="I62" i="1"/>
  <c r="C13" i="1"/>
  <c r="D13" i="1"/>
  <c r="D161" i="1" s="1"/>
  <c r="F87" i="1"/>
  <c r="G126" i="1"/>
  <c r="G87" i="1" s="1"/>
  <c r="H74" i="1"/>
  <c r="I140" i="1"/>
  <c r="I96" i="1"/>
  <c r="H126" i="1"/>
  <c r="I148" i="1"/>
  <c r="H106" i="1"/>
  <c r="H140" i="1"/>
  <c r="I68" i="1"/>
  <c r="I66" i="1" s="1"/>
  <c r="H52" i="1"/>
  <c r="H78" i="1"/>
  <c r="H136" i="1"/>
  <c r="I116" i="1"/>
  <c r="I74" i="1"/>
  <c r="H42" i="1"/>
  <c r="I14" i="1"/>
  <c r="H14" i="1"/>
  <c r="H32" i="1"/>
  <c r="I34" i="1"/>
  <c r="I32" i="1" s="1"/>
  <c r="G13" i="1"/>
  <c r="H22" i="1"/>
  <c r="I23" i="1"/>
  <c r="I22" i="1" s="1"/>
  <c r="I152" i="1"/>
  <c r="H152" i="1"/>
  <c r="I126" i="1"/>
  <c r="H116" i="1"/>
  <c r="H96" i="1"/>
  <c r="I88" i="1"/>
  <c r="H88" i="1"/>
  <c r="I78" i="1"/>
  <c r="I52" i="1"/>
  <c r="I42" i="1"/>
  <c r="F31" i="3"/>
  <c r="D31" i="3"/>
  <c r="E31" i="3"/>
  <c r="H87" i="1" l="1"/>
  <c r="G161" i="1"/>
  <c r="E161" i="1"/>
  <c r="C161" i="1"/>
  <c r="F161" i="1"/>
  <c r="H13" i="1"/>
  <c r="H161" i="1" s="1"/>
  <c r="I87" i="1"/>
  <c r="I13" i="1"/>
  <c r="I161" i="1" l="1"/>
</calcChain>
</file>

<file path=xl/sharedStrings.xml><?xml version="1.0" encoding="utf-8"?>
<sst xmlns="http://schemas.openxmlformats.org/spreadsheetml/2006/main" count="267" uniqueCount="153">
  <si>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</si>
  <si>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</si>
  <si>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</si>
  <si>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</si>
  <si>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</si>
  <si>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</si>
  <si>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</si>
  <si>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</si>
  <si>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</si>
  <si>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</si>
  <si>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</si>
  <si>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</si>
  <si>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</si>
  <si>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</si>
  <si>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</si>
  <si>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</si>
  <si>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</si>
  <si>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</si>
  <si>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</si>
  <si>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</si>
  <si>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</si>
  <si>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</si>
  <si>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</si>
  <si>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</si>
  <si>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</si>
  <si>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</si>
  <si>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</si>
  <si>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</si>
  <si>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</si>
  <si>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</si>
  <si>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</si>
  <si>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</si>
  <si>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</si>
  <si>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</si>
  <si>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</si>
  <si>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</si>
  <si>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</si>
  <si>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</si>
  <si>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</si>
  <si>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</si>
  <si>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</si>
  <si>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</si>
  <si>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</si>
  <si>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</si>
  <si>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</si>
  <si>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</si>
  <si>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</si>
  <si>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</si>
  <si>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</si>
  <si>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</si>
  <si>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</si>
  <si>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</si>
  <si>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</si>
  <si>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</si>
  <si>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</si>
  <si>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</si>
  <si>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</si>
  <si>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</si>
  <si>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</si>
  <si>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</si>
  <si>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</si>
  <si>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</si>
  <si>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</si>
  <si>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</si>
  <si>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</si>
  <si>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</si>
  <si>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</si>
  <si>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</si>
  <si>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</si>
  <si>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</si>
  <si>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</si>
  <si>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</si>
  <si>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</si>
  <si>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</si>
  <si>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</si>
  <si>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</si>
  <si>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</si>
  <si>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</si>
  <si>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</si>
  <si>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</si>
  <si>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</si>
  <si>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</si>
  <si>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</si>
  <si>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</si>
  <si>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</si>
  <si>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</si>
  <si>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</si>
  <si>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</si>
  <si>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</si>
  <si>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</si>
  <si>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</si>
  <si>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</si>
  <si>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</si>
  <si>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</si>
  <si>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</si>
  <si>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</si>
  <si>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</si>
  <si>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</si>
  <si>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</si>
  <si>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</si>
  <si>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</si>
  <si>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</si>
  <si>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</si>
  <si>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</si>
  <si>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</si>
  <si>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</si>
  <si>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</si>
  <si>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</si>
  <si>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</si>
  <si>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</si>
  <si>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</si>
  <si>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</si>
  <si>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</si>
  <si>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</si>
  <si>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</si>
  <si>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</si>
  <si>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</si>
  <si>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</si>
  <si>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</si>
  <si>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</si>
  <si>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</si>
  <si>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</si>
  <si>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</si>
  <si>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</si>
  <si>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</si>
  <si>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</si>
  <si>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</si>
  <si>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</si>
  <si>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</si>
  <si>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</si>
  <si>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</si>
  <si>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</si>
  <si>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</si>
  <si>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</si>
  <si>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</si>
  <si>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</si>
  <si>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</si>
  <si>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</si>
  <si>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</si>
  <si>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</si>
  <si>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</si>
  <si>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</si>
  <si>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</si>
  <si>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</si>
  <si>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</si>
  <si>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</si>
  <si>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</si>
  <si>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</si>
  <si>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Instituto Cultural de León</t>
  </si>
  <si>
    <t>El Instituto Cultural de León no tiene deuda contratada</t>
  </si>
  <si>
    <t>Correspondiente del 01 de enero al 30 de junio de 2026</t>
  </si>
  <si>
    <t>Ejercicio 2026</t>
  </si>
  <si>
    <r>
      <t>El balance presupuestario de recursos disponibles sin financiamiento se mantuvo positivo por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$ 28,465,351.06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</si>
</sst>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11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" fontId="2" fillId="0" borderId="0" xfId="0" applyNumberFormat="1" applyFont="1"/>
    <xf numFmtId="0" fontId="16" fillId="0" borderId="0" xfId="0" applyFont="1" applyAlignment="1">
      <alignment vertical="center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4" fontId="1" fillId="0" borderId="8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 applyProtection="1">
      <alignment horizontal="right" vertical="top"/>
      <protection locked="0"/>
    </xf>
    <xf numFmtId="4" fontId="1" fillId="0" borderId="1" xfId="0" applyNumberFormat="1" applyFont="1" applyBorder="1" applyAlignment="1" applyProtection="1">
      <alignment horizontal="right" vertical="top"/>
      <protection locked="0"/>
    </xf>
    <xf numFmtId="4" fontId="18" fillId="0" borderId="2" xfId="0" applyNumberFormat="1" applyFont="1" applyBorder="1" applyAlignment="1">
      <alignment wrapText="1"/>
    </xf>
    <xf numFmtId="0" fontId="18" fillId="0" borderId="2" xfId="0" applyFont="1" applyBorder="1" applyAlignment="1">
      <alignment wrapText="1"/>
    </xf>
    <xf numFmtId="4" fontId="1" fillId="0" borderId="12" xfId="0" applyNumberFormat="1" applyFont="1" applyBorder="1" applyAlignment="1" applyProtection="1">
      <alignment horizontal="right" vertical="top"/>
      <protection locked="0"/>
    </xf>
    <xf numFmtId="4" fontId="2" fillId="0" borderId="12" xfId="0" applyNumberFormat="1" applyFont="1" applyBorder="1" applyAlignment="1" applyProtection="1">
      <alignment horizontal="right" vertical="top"/>
      <protection locked="0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3" fontId="2" fillId="0" borderId="13" xfId="0" applyNumberFormat="1" applyFont="1" applyBorder="1"/>
    <xf numFmtId="3" fontId="2" fillId="0" borderId="15" xfId="0" applyNumberFormat="1" applyFont="1" applyBorder="1"/>
    <xf numFmtId="4" fontId="2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15"/>
  <sheetViews>
    <sheetView tabSelected="1" workbookViewId="0">
      <selection activeCell="E36" sqref="E36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148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90" t="s">
        <v>5</v>
      </c>
      <c r="B4" s="9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H17"/>
  <sheetViews>
    <sheetView showGridLines="0" zoomScaleNormal="100" workbookViewId="0">
      <selection activeCell="F40" sqref="F4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/>
    <col min="8" max="8" width="12.6640625" style="1" bestFit="1" customWidth="1"/>
    <col min="9" max="16384" width="12" style="1"/>
  </cols>
  <sheetData>
    <row r="1" spans="1:8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8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8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8" x14ac:dyDescent="0.2">
      <c r="B5" s="43"/>
      <c r="C5" s="43" t="s">
        <v>10</v>
      </c>
    </row>
    <row r="7" spans="1:8" x14ac:dyDescent="0.2">
      <c r="B7" s="1" t="s">
        <v>21</v>
      </c>
    </row>
    <row r="8" spans="1:8" x14ac:dyDescent="0.2">
      <c r="B8" s="45" t="s">
        <v>22</v>
      </c>
    </row>
    <row r="9" spans="1:8" x14ac:dyDescent="0.2">
      <c r="A9" s="42"/>
    </row>
    <row r="10" spans="1:8" ht="12.75" x14ac:dyDescent="0.2">
      <c r="C10" s="72" t="s">
        <v>152</v>
      </c>
    </row>
    <row r="11" spans="1:8" x14ac:dyDescent="0.2">
      <c r="F11" s="71"/>
    </row>
    <row r="14" spans="1:8" x14ac:dyDescent="0.2">
      <c r="H14" s="71"/>
    </row>
    <row r="16" spans="1:8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I164"/>
  <sheetViews>
    <sheetView showGridLines="0" topLeftCell="A117" zoomScaleNormal="100" workbookViewId="0">
      <selection activeCell="L23" sqref="L23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25.5" style="1" customWidth="1"/>
    <col min="11" max="16384" width="12" style="1"/>
  </cols>
  <sheetData>
    <row r="1" spans="1:9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9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9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98" t="str">
        <f>B1</f>
        <v>Instituto Cultural de León</v>
      </c>
      <c r="C6" s="98"/>
      <c r="D6" s="98"/>
      <c r="E6" s="98"/>
      <c r="F6" s="98"/>
      <c r="G6" s="98"/>
      <c r="H6" s="98"/>
      <c r="I6" s="98"/>
    </row>
    <row r="7" spans="1:9" x14ac:dyDescent="0.2">
      <c r="B7" s="93" t="s">
        <v>26</v>
      </c>
      <c r="C7" s="93"/>
      <c r="D7" s="93"/>
      <c r="E7" s="93"/>
      <c r="F7" s="93"/>
      <c r="G7" s="93"/>
      <c r="H7" s="93"/>
      <c r="I7" s="93"/>
    </row>
    <row r="8" spans="1:9" x14ac:dyDescent="0.2">
      <c r="B8" s="93" t="s">
        <v>27</v>
      </c>
      <c r="C8" s="93"/>
      <c r="D8" s="93"/>
      <c r="E8" s="93"/>
      <c r="F8" s="93"/>
      <c r="G8" s="93"/>
      <c r="H8" s="93"/>
      <c r="I8" s="93"/>
    </row>
    <row r="9" spans="1:9" x14ac:dyDescent="0.2">
      <c r="B9" s="93" t="str">
        <f>B3</f>
        <v>Correspondiente del 01 de enero al 30 de junio de 2026</v>
      </c>
      <c r="C9" s="93"/>
      <c r="D9" s="93"/>
      <c r="E9" s="93"/>
      <c r="F9" s="93"/>
      <c r="G9" s="93"/>
      <c r="H9" s="93"/>
      <c r="I9" s="93"/>
    </row>
    <row r="10" spans="1:9" x14ac:dyDescent="0.2">
      <c r="B10" s="94" t="s">
        <v>28</v>
      </c>
      <c r="C10" s="94"/>
      <c r="D10" s="94"/>
      <c r="E10" s="94"/>
      <c r="F10" s="94"/>
      <c r="G10" s="94"/>
      <c r="H10" s="94"/>
      <c r="I10" s="94"/>
    </row>
    <row r="11" spans="1:9" x14ac:dyDescent="0.2">
      <c r="B11" s="9"/>
      <c r="C11" s="9"/>
      <c r="D11" s="95" t="s">
        <v>29</v>
      </c>
      <c r="E11" s="96"/>
      <c r="F11" s="96"/>
      <c r="G11" s="96"/>
      <c r="H11" s="9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9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+C14+C22+C32+C42+C52+C62+C66+C74+C78</f>
        <v>100677572</v>
      </c>
      <c r="D13" s="3">
        <f t="shared" ref="D13:I13" si="0">+D14+D22+D32+D42+D52+D62+D66+D74+D78</f>
        <v>24055976</v>
      </c>
      <c r="E13" s="82">
        <f t="shared" si="0"/>
        <v>0</v>
      </c>
      <c r="F13" s="79">
        <f t="shared" si="0"/>
        <v>125949854.95</v>
      </c>
      <c r="G13" s="77">
        <f t="shared" si="0"/>
        <v>125949854.94999999</v>
      </c>
      <c r="H13" s="3">
        <f t="shared" si="0"/>
        <v>24055976.000000015</v>
      </c>
      <c r="I13" s="3">
        <f t="shared" si="0"/>
        <v>124733548.00000001</v>
      </c>
    </row>
    <row r="14" spans="1:9" x14ac:dyDescent="0.2">
      <c r="B14" s="17" t="s">
        <v>39</v>
      </c>
      <c r="C14" s="3">
        <f>SUM(C15:C21)</f>
        <v>70976732</v>
      </c>
      <c r="D14" s="3">
        <f t="shared" ref="D14:I14" si="1">SUM(D15:D21)</f>
        <v>0</v>
      </c>
      <c r="E14" s="82">
        <f t="shared" si="1"/>
        <v>0</v>
      </c>
      <c r="F14" s="3">
        <f t="shared" si="1"/>
        <v>16059537.35</v>
      </c>
      <c r="G14" s="77">
        <f t="shared" si="1"/>
        <v>16059537.350000003</v>
      </c>
      <c r="H14" s="3">
        <f t="shared" si="1"/>
        <v>-1.0477378964424133E-9</v>
      </c>
      <c r="I14" s="3">
        <f t="shared" si="1"/>
        <v>70976732</v>
      </c>
    </row>
    <row r="15" spans="1:9" ht="12.75" x14ac:dyDescent="0.2">
      <c r="B15" s="16" t="s">
        <v>40</v>
      </c>
      <c r="C15" s="4">
        <v>31876320</v>
      </c>
      <c r="D15" s="76">
        <v>0</v>
      </c>
      <c r="E15" s="83">
        <v>0</v>
      </c>
      <c r="F15" s="80">
        <v>6864629.29</v>
      </c>
      <c r="G15" s="75">
        <v>6981752.330000001</v>
      </c>
      <c r="H15" s="4">
        <f>+D15-E15+F15-G15</f>
        <v>-117123.04000000097</v>
      </c>
      <c r="I15" s="4">
        <f>+C15+H15</f>
        <v>31759196.960000001</v>
      </c>
    </row>
    <row r="16" spans="1:9" ht="12.75" x14ac:dyDescent="0.2">
      <c r="B16" s="16" t="s">
        <v>41</v>
      </c>
      <c r="C16" s="4">
        <v>9011602</v>
      </c>
      <c r="D16" s="76">
        <v>0</v>
      </c>
      <c r="E16" s="83">
        <v>0</v>
      </c>
      <c r="F16" s="80">
        <v>1988322</v>
      </c>
      <c r="G16" s="75">
        <v>1988322</v>
      </c>
      <c r="H16" s="4">
        <f t="shared" ref="H16:H79" si="2">+D16-E16+F16-G16</f>
        <v>0</v>
      </c>
      <c r="I16" s="4">
        <f t="shared" ref="I16:I40" si="3">+C16+H16</f>
        <v>9011602</v>
      </c>
    </row>
    <row r="17" spans="2:9" ht="12.75" x14ac:dyDescent="0.2">
      <c r="B17" s="16" t="s">
        <v>42</v>
      </c>
      <c r="C17" s="4">
        <v>5952961</v>
      </c>
      <c r="D17" s="76">
        <v>0</v>
      </c>
      <c r="E17" s="83">
        <v>0</v>
      </c>
      <c r="F17" s="80">
        <v>463591.6</v>
      </c>
      <c r="G17" s="75">
        <v>433615.31000000006</v>
      </c>
      <c r="H17" s="4">
        <f t="shared" si="2"/>
        <v>29976.289999999921</v>
      </c>
      <c r="I17" s="4">
        <f t="shared" si="3"/>
        <v>5982937.29</v>
      </c>
    </row>
    <row r="18" spans="2:9" ht="12.75" x14ac:dyDescent="0.2">
      <c r="B18" s="16" t="s">
        <v>43</v>
      </c>
      <c r="C18" s="4">
        <v>10030139</v>
      </c>
      <c r="D18" s="76">
        <v>0</v>
      </c>
      <c r="E18" s="83">
        <v>0</v>
      </c>
      <c r="F18" s="80">
        <v>3451161.91</v>
      </c>
      <c r="G18" s="75">
        <v>3451161.91</v>
      </c>
      <c r="H18" s="4">
        <f t="shared" si="2"/>
        <v>0</v>
      </c>
      <c r="I18" s="4">
        <f t="shared" si="3"/>
        <v>10030139</v>
      </c>
    </row>
    <row r="19" spans="2:9" ht="12.75" x14ac:dyDescent="0.2">
      <c r="B19" s="16" t="s">
        <v>44</v>
      </c>
      <c r="C19" s="4">
        <v>13689892</v>
      </c>
      <c r="D19" s="76">
        <v>0</v>
      </c>
      <c r="E19" s="83">
        <v>0</v>
      </c>
      <c r="F19" s="80">
        <v>3291832.5500000003</v>
      </c>
      <c r="G19" s="75">
        <v>3204685.8000000003</v>
      </c>
      <c r="H19" s="4">
        <f t="shared" si="2"/>
        <v>87146.75</v>
      </c>
      <c r="I19" s="4">
        <f t="shared" si="3"/>
        <v>13777038.75</v>
      </c>
    </row>
    <row r="20" spans="2:9" ht="12.75" x14ac:dyDescent="0.2">
      <c r="B20" s="16" t="s">
        <v>45</v>
      </c>
      <c r="C20" s="4">
        <v>0</v>
      </c>
      <c r="D20" s="4">
        <v>0</v>
      </c>
      <c r="E20" s="83">
        <v>0</v>
      </c>
      <c r="F20" s="81">
        <v>0</v>
      </c>
      <c r="G20" s="76">
        <v>0</v>
      </c>
      <c r="H20" s="4">
        <f t="shared" si="2"/>
        <v>0</v>
      </c>
      <c r="I20" s="4">
        <f t="shared" si="3"/>
        <v>0</v>
      </c>
    </row>
    <row r="21" spans="2:9" x14ac:dyDescent="0.2">
      <c r="B21" s="16" t="s">
        <v>46</v>
      </c>
      <c r="C21" s="4">
        <v>415818</v>
      </c>
      <c r="D21" s="4">
        <v>0</v>
      </c>
      <c r="E21" s="83">
        <v>0</v>
      </c>
      <c r="F21" s="4">
        <v>0</v>
      </c>
      <c r="G21" s="78">
        <v>0</v>
      </c>
      <c r="H21" s="4">
        <f t="shared" si="2"/>
        <v>0</v>
      </c>
      <c r="I21" s="4">
        <f t="shared" si="3"/>
        <v>415818</v>
      </c>
    </row>
    <row r="22" spans="2:9" x14ac:dyDescent="0.2">
      <c r="B22" s="17" t="s">
        <v>47</v>
      </c>
      <c r="C22" s="3">
        <f>SUM(C23:C31)</f>
        <v>2081879</v>
      </c>
      <c r="D22" s="3">
        <f t="shared" ref="D22:I22" si="4">SUM(D23:D31)</f>
        <v>449360</v>
      </c>
      <c r="E22" s="82">
        <f t="shared" si="4"/>
        <v>0</v>
      </c>
      <c r="F22" s="3">
        <f t="shared" si="4"/>
        <v>3597248.5200000005</v>
      </c>
      <c r="G22" s="77">
        <f t="shared" si="4"/>
        <v>3597248.5200000005</v>
      </c>
      <c r="H22" s="3">
        <f t="shared" si="4"/>
        <v>449360.00000000012</v>
      </c>
      <c r="I22" s="3">
        <f t="shared" si="4"/>
        <v>2531239</v>
      </c>
    </row>
    <row r="23" spans="2:9" x14ac:dyDescent="0.2">
      <c r="B23" s="16" t="s">
        <v>48</v>
      </c>
      <c r="C23" s="4">
        <v>938067</v>
      </c>
      <c r="D23" s="4">
        <v>0</v>
      </c>
      <c r="E23" s="83">
        <v>0</v>
      </c>
      <c r="F23" s="4">
        <v>564716.96</v>
      </c>
      <c r="G23" s="78">
        <v>564716.96</v>
      </c>
      <c r="H23" s="4">
        <f t="shared" si="2"/>
        <v>0</v>
      </c>
      <c r="I23" s="4">
        <f t="shared" si="3"/>
        <v>938067</v>
      </c>
    </row>
    <row r="24" spans="2:9" x14ac:dyDescent="0.2">
      <c r="B24" s="16" t="s">
        <v>49</v>
      </c>
      <c r="C24" s="4">
        <v>300000</v>
      </c>
      <c r="D24" s="4">
        <v>186380</v>
      </c>
      <c r="E24" s="83">
        <v>0</v>
      </c>
      <c r="F24" s="4">
        <v>820933.77000000014</v>
      </c>
      <c r="G24" s="78">
        <v>820933.77000000014</v>
      </c>
      <c r="H24" s="4">
        <f t="shared" si="2"/>
        <v>186380</v>
      </c>
      <c r="I24" s="4">
        <f t="shared" si="3"/>
        <v>486380</v>
      </c>
    </row>
    <row r="25" spans="2:9" x14ac:dyDescent="0.2">
      <c r="B25" s="16" t="s">
        <v>50</v>
      </c>
      <c r="C25" s="4">
        <v>0</v>
      </c>
      <c r="D25" s="4">
        <v>0</v>
      </c>
      <c r="E25" s="83">
        <v>0</v>
      </c>
      <c r="F25" s="4">
        <v>0</v>
      </c>
      <c r="G25" s="78">
        <v>0</v>
      </c>
      <c r="H25" s="4">
        <f t="shared" si="2"/>
        <v>0</v>
      </c>
      <c r="I25" s="4">
        <f t="shared" si="3"/>
        <v>0</v>
      </c>
    </row>
    <row r="26" spans="2:9" ht="12.75" x14ac:dyDescent="0.2">
      <c r="B26" s="16" t="s">
        <v>51</v>
      </c>
      <c r="C26" s="4">
        <v>323367</v>
      </c>
      <c r="D26" s="4">
        <v>0</v>
      </c>
      <c r="E26" s="83">
        <v>0</v>
      </c>
      <c r="F26" s="80">
        <v>412933.12</v>
      </c>
      <c r="G26" s="75">
        <v>412933.12</v>
      </c>
      <c r="H26" s="4">
        <f t="shared" si="2"/>
        <v>0</v>
      </c>
      <c r="I26" s="4">
        <f t="shared" si="3"/>
        <v>323367</v>
      </c>
    </row>
    <row r="27" spans="2:9" x14ac:dyDescent="0.2">
      <c r="B27" s="16" t="s">
        <v>52</v>
      </c>
      <c r="C27" s="4">
        <v>0</v>
      </c>
      <c r="D27" s="4">
        <v>0</v>
      </c>
      <c r="E27" s="83">
        <v>0</v>
      </c>
      <c r="F27" s="4">
        <v>0</v>
      </c>
      <c r="G27" s="78">
        <v>0</v>
      </c>
      <c r="H27" s="4">
        <f t="shared" si="2"/>
        <v>0</v>
      </c>
      <c r="I27" s="4">
        <f t="shared" si="3"/>
        <v>0</v>
      </c>
    </row>
    <row r="28" spans="2:9" x14ac:dyDescent="0.2">
      <c r="B28" s="16" t="s">
        <v>53</v>
      </c>
      <c r="C28" s="4">
        <v>223662</v>
      </c>
      <c r="D28" s="4">
        <v>206280</v>
      </c>
      <c r="E28" s="83">
        <v>0</v>
      </c>
      <c r="F28" s="4">
        <v>923706.14</v>
      </c>
      <c r="G28" s="78">
        <v>923706.14</v>
      </c>
      <c r="H28" s="4">
        <f t="shared" si="2"/>
        <v>206280.00000000012</v>
      </c>
      <c r="I28" s="4">
        <f t="shared" si="3"/>
        <v>429942.00000000012</v>
      </c>
    </row>
    <row r="29" spans="2:9" x14ac:dyDescent="0.2">
      <c r="B29" s="16" t="s">
        <v>54</v>
      </c>
      <c r="C29" s="4">
        <v>243796</v>
      </c>
      <c r="D29" s="4">
        <v>0</v>
      </c>
      <c r="E29" s="83">
        <v>0</v>
      </c>
      <c r="F29" s="4">
        <v>561556.6</v>
      </c>
      <c r="G29" s="78">
        <v>565963.44999999995</v>
      </c>
      <c r="H29" s="4">
        <f t="shared" si="2"/>
        <v>-4406.8499999999767</v>
      </c>
      <c r="I29" s="4">
        <f t="shared" si="3"/>
        <v>239389.15000000002</v>
      </c>
    </row>
    <row r="30" spans="2:9" x14ac:dyDescent="0.2">
      <c r="B30" s="16" t="s">
        <v>55</v>
      </c>
      <c r="C30" s="4">
        <v>0</v>
      </c>
      <c r="D30" s="4">
        <v>0</v>
      </c>
      <c r="E30" s="83">
        <v>0</v>
      </c>
      <c r="F30" s="4">
        <v>0</v>
      </c>
      <c r="G30" s="78">
        <v>0</v>
      </c>
      <c r="H30" s="4">
        <f t="shared" si="2"/>
        <v>0</v>
      </c>
      <c r="I30" s="4">
        <f t="shared" si="3"/>
        <v>0</v>
      </c>
    </row>
    <row r="31" spans="2:9" x14ac:dyDescent="0.2">
      <c r="B31" s="16" t="s">
        <v>56</v>
      </c>
      <c r="C31" s="4">
        <v>52987</v>
      </c>
      <c r="D31" s="4">
        <v>56700</v>
      </c>
      <c r="E31" s="83">
        <v>0</v>
      </c>
      <c r="F31" s="4">
        <v>313401.93</v>
      </c>
      <c r="G31" s="78">
        <v>308995.08</v>
      </c>
      <c r="H31" s="4">
        <f t="shared" si="2"/>
        <v>61106.849999999977</v>
      </c>
      <c r="I31" s="4">
        <f t="shared" si="3"/>
        <v>114093.84999999998</v>
      </c>
    </row>
    <row r="32" spans="2:9" x14ac:dyDescent="0.2">
      <c r="B32" s="17" t="s">
        <v>57</v>
      </c>
      <c r="C32" s="3">
        <f>SUM(C33:C41)</f>
        <v>27618961</v>
      </c>
      <c r="D32" s="3">
        <f t="shared" ref="D32:I32" si="5">SUM(D33:D41)</f>
        <v>21838136</v>
      </c>
      <c r="E32" s="82">
        <f t="shared" si="5"/>
        <v>0</v>
      </c>
      <c r="F32" s="3">
        <f t="shared" si="5"/>
        <v>99228769.760000005</v>
      </c>
      <c r="G32" s="77">
        <f t="shared" si="5"/>
        <v>99228769.75999999</v>
      </c>
      <c r="H32" s="3">
        <f t="shared" si="5"/>
        <v>21838136.000000015</v>
      </c>
      <c r="I32" s="3">
        <f t="shared" si="5"/>
        <v>49457097.000000015</v>
      </c>
    </row>
    <row r="33" spans="2:9" ht="12.75" x14ac:dyDescent="0.2">
      <c r="B33" s="16" t="s">
        <v>58</v>
      </c>
      <c r="C33" s="4">
        <v>2602132</v>
      </c>
      <c r="D33" s="4">
        <v>6851</v>
      </c>
      <c r="E33" s="83">
        <v>0</v>
      </c>
      <c r="F33" s="4">
        <v>2040581.7199999997</v>
      </c>
      <c r="G33" s="76">
        <v>2056241.7199999997</v>
      </c>
      <c r="H33" s="4">
        <f t="shared" si="2"/>
        <v>-8809</v>
      </c>
      <c r="I33" s="4">
        <f t="shared" si="3"/>
        <v>2593323</v>
      </c>
    </row>
    <row r="34" spans="2:9" ht="12.75" x14ac:dyDescent="0.2">
      <c r="B34" s="16" t="s">
        <v>59</v>
      </c>
      <c r="C34" s="4">
        <v>66460</v>
      </c>
      <c r="D34" s="4">
        <v>11484</v>
      </c>
      <c r="E34" s="83">
        <v>0</v>
      </c>
      <c r="F34" s="4">
        <v>30255.679999999997</v>
      </c>
      <c r="G34" s="75">
        <v>30255.679999999997</v>
      </c>
      <c r="H34" s="4">
        <f t="shared" si="2"/>
        <v>11483.999999999996</v>
      </c>
      <c r="I34" s="4">
        <f t="shared" si="3"/>
        <v>77944</v>
      </c>
    </row>
    <row r="35" spans="2:9" ht="12.75" x14ac:dyDescent="0.2">
      <c r="B35" s="16" t="s">
        <v>60</v>
      </c>
      <c r="C35" s="4">
        <v>2682190</v>
      </c>
      <c r="D35" s="4">
        <v>977432</v>
      </c>
      <c r="E35" s="83">
        <v>0</v>
      </c>
      <c r="F35" s="4">
        <v>6179731.2200000007</v>
      </c>
      <c r="G35" s="75">
        <v>6051511.2200000007</v>
      </c>
      <c r="H35" s="4">
        <f t="shared" si="2"/>
        <v>1105652</v>
      </c>
      <c r="I35" s="4">
        <f t="shared" si="3"/>
        <v>3787842</v>
      </c>
    </row>
    <row r="36" spans="2:9" ht="12.75" x14ac:dyDescent="0.2">
      <c r="B36" s="16" t="s">
        <v>61</v>
      </c>
      <c r="C36" s="4">
        <v>347440</v>
      </c>
      <c r="D36" s="4">
        <v>0</v>
      </c>
      <c r="E36" s="83">
        <v>0</v>
      </c>
      <c r="F36" s="4">
        <v>238308.62</v>
      </c>
      <c r="G36" s="75">
        <v>236064.61</v>
      </c>
      <c r="H36" s="4">
        <f t="shared" si="2"/>
        <v>2244.0100000000093</v>
      </c>
      <c r="I36" s="4">
        <f t="shared" si="3"/>
        <v>349684.01</v>
      </c>
    </row>
    <row r="37" spans="2:9" ht="12.75" x14ac:dyDescent="0.2">
      <c r="B37" s="16" t="s">
        <v>62</v>
      </c>
      <c r="C37" s="4">
        <v>1485095</v>
      </c>
      <c r="D37" s="4">
        <v>771537</v>
      </c>
      <c r="E37" s="83">
        <v>0</v>
      </c>
      <c r="F37" s="4">
        <v>4697901.54</v>
      </c>
      <c r="G37" s="75">
        <v>4677369.54</v>
      </c>
      <c r="H37" s="4">
        <f t="shared" si="2"/>
        <v>792069</v>
      </c>
      <c r="I37" s="4">
        <f t="shared" si="3"/>
        <v>2277164</v>
      </c>
    </row>
    <row r="38" spans="2:9" ht="12.75" x14ac:dyDescent="0.2">
      <c r="B38" s="16" t="s">
        <v>63</v>
      </c>
      <c r="C38" s="4">
        <v>6074169</v>
      </c>
      <c r="D38" s="4">
        <v>1142656</v>
      </c>
      <c r="E38" s="83">
        <v>0</v>
      </c>
      <c r="F38" s="4">
        <v>10610930.27</v>
      </c>
      <c r="G38" s="76">
        <v>10125370.41</v>
      </c>
      <c r="H38" s="4">
        <f t="shared" si="2"/>
        <v>1628215.8599999994</v>
      </c>
      <c r="I38" s="4">
        <f t="shared" si="3"/>
        <v>7702384.8599999994</v>
      </c>
    </row>
    <row r="39" spans="2:9" ht="12.75" x14ac:dyDescent="0.2">
      <c r="B39" s="16" t="s">
        <v>64</v>
      </c>
      <c r="C39" s="4">
        <v>297397</v>
      </c>
      <c r="D39" s="4">
        <v>77913</v>
      </c>
      <c r="E39" s="83">
        <v>0</v>
      </c>
      <c r="F39" s="4">
        <v>813359.58000000007</v>
      </c>
      <c r="G39" s="76">
        <v>795882.31</v>
      </c>
      <c r="H39" s="4">
        <f t="shared" si="2"/>
        <v>95390.270000000019</v>
      </c>
      <c r="I39" s="4">
        <f t="shared" si="3"/>
        <v>392787.27</v>
      </c>
    </row>
    <row r="40" spans="2:9" ht="12.75" x14ac:dyDescent="0.2">
      <c r="B40" s="16" t="s">
        <v>65</v>
      </c>
      <c r="C40" s="4">
        <v>11431264</v>
      </c>
      <c r="D40" s="4">
        <v>18634976</v>
      </c>
      <c r="E40" s="83">
        <v>0</v>
      </c>
      <c r="F40" s="4">
        <v>72644109.110000014</v>
      </c>
      <c r="G40" s="76">
        <v>73277427.030000001</v>
      </c>
      <c r="H40" s="4">
        <f t="shared" si="2"/>
        <v>18001658.080000013</v>
      </c>
      <c r="I40" s="4">
        <f t="shared" si="3"/>
        <v>29432922.080000013</v>
      </c>
    </row>
    <row r="41" spans="2:9" ht="12.75" x14ac:dyDescent="0.2">
      <c r="B41" s="16" t="s">
        <v>66</v>
      </c>
      <c r="C41" s="4">
        <v>2632814</v>
      </c>
      <c r="D41" s="4">
        <v>215287</v>
      </c>
      <c r="E41" s="83">
        <v>0</v>
      </c>
      <c r="F41" s="4">
        <v>1973592.02</v>
      </c>
      <c r="G41" s="75">
        <v>1978647.2399999998</v>
      </c>
      <c r="H41" s="4">
        <f t="shared" si="2"/>
        <v>210231.78000000026</v>
      </c>
      <c r="I41" s="4">
        <f t="shared" ref="I41" si="6">+C41+H41</f>
        <v>2843045.7800000003</v>
      </c>
    </row>
    <row r="42" spans="2:9" x14ac:dyDescent="0.2">
      <c r="B42" s="17" t="s">
        <v>67</v>
      </c>
      <c r="C42" s="3">
        <f>SUM(C43:C51)</f>
        <v>0</v>
      </c>
      <c r="D42" s="3">
        <f t="shared" ref="D42:I42" si="7">SUM(D43:D51)</f>
        <v>1200000</v>
      </c>
      <c r="E42" s="82">
        <f t="shared" si="7"/>
        <v>0</v>
      </c>
      <c r="F42" s="3">
        <f t="shared" si="7"/>
        <v>4800000</v>
      </c>
      <c r="G42" s="77">
        <f t="shared" si="7"/>
        <v>4800000</v>
      </c>
      <c r="H42" s="3">
        <f t="shared" si="7"/>
        <v>1200000</v>
      </c>
      <c r="I42" s="3">
        <f t="shared" si="7"/>
        <v>1200000</v>
      </c>
    </row>
    <row r="43" spans="2:9" x14ac:dyDescent="0.2">
      <c r="B43" s="16" t="s">
        <v>68</v>
      </c>
      <c r="C43" s="4">
        <v>0</v>
      </c>
      <c r="D43" s="4">
        <v>0</v>
      </c>
      <c r="E43" s="83">
        <v>0</v>
      </c>
      <c r="F43" s="4">
        <v>0</v>
      </c>
      <c r="G43" s="78">
        <v>0</v>
      </c>
      <c r="H43" s="4">
        <f t="shared" si="2"/>
        <v>0</v>
      </c>
      <c r="I43" s="4">
        <f t="shared" ref="I43:I51" si="8">+C43+H43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83">
        <v>0</v>
      </c>
      <c r="F44" s="4">
        <v>0</v>
      </c>
      <c r="G44" s="78">
        <v>0</v>
      </c>
      <c r="H44" s="4">
        <f t="shared" si="2"/>
        <v>0</v>
      </c>
      <c r="I44" s="4">
        <f t="shared" si="8"/>
        <v>0</v>
      </c>
    </row>
    <row r="45" spans="2:9" x14ac:dyDescent="0.2">
      <c r="B45" s="16" t="s">
        <v>70</v>
      </c>
      <c r="C45" s="4">
        <v>0</v>
      </c>
      <c r="D45" s="4">
        <v>0</v>
      </c>
      <c r="E45" s="83">
        <v>0</v>
      </c>
      <c r="F45" s="4">
        <v>0</v>
      </c>
      <c r="G45" s="78">
        <v>0</v>
      </c>
      <c r="H45" s="4">
        <f t="shared" si="2"/>
        <v>0</v>
      </c>
      <c r="I45" s="4">
        <f t="shared" si="8"/>
        <v>0</v>
      </c>
    </row>
    <row r="46" spans="2:9" x14ac:dyDescent="0.2">
      <c r="B46" s="16" t="s">
        <v>71</v>
      </c>
      <c r="C46" s="4">
        <v>0</v>
      </c>
      <c r="D46" s="4">
        <v>1200000</v>
      </c>
      <c r="E46" s="83">
        <v>0</v>
      </c>
      <c r="F46" s="4">
        <v>4800000</v>
      </c>
      <c r="G46" s="78">
        <v>4800000</v>
      </c>
      <c r="H46" s="4">
        <f t="shared" ref="H46" si="9">+D46-E46+F46-G46</f>
        <v>1200000</v>
      </c>
      <c r="I46" s="4">
        <f t="shared" si="8"/>
        <v>1200000</v>
      </c>
    </row>
    <row r="47" spans="2:9" x14ac:dyDescent="0.2">
      <c r="B47" s="16" t="s">
        <v>72</v>
      </c>
      <c r="C47" s="4">
        <v>0</v>
      </c>
      <c r="D47" s="4">
        <v>0</v>
      </c>
      <c r="E47" s="83">
        <v>0</v>
      </c>
      <c r="F47" s="4">
        <v>0</v>
      </c>
      <c r="G47" s="78">
        <v>0</v>
      </c>
      <c r="H47" s="4">
        <f t="shared" si="2"/>
        <v>0</v>
      </c>
      <c r="I47" s="4">
        <f t="shared" si="8"/>
        <v>0</v>
      </c>
    </row>
    <row r="48" spans="2:9" x14ac:dyDescent="0.2">
      <c r="B48" s="16" t="s">
        <v>73</v>
      </c>
      <c r="C48" s="4">
        <v>0</v>
      </c>
      <c r="D48" s="4">
        <v>0</v>
      </c>
      <c r="E48" s="83">
        <v>0</v>
      </c>
      <c r="F48" s="4">
        <v>0</v>
      </c>
      <c r="G48" s="78">
        <v>0</v>
      </c>
      <c r="H48" s="4">
        <f t="shared" si="2"/>
        <v>0</v>
      </c>
      <c r="I48" s="4">
        <f t="shared" si="8"/>
        <v>0</v>
      </c>
    </row>
    <row r="49" spans="2:9" x14ac:dyDescent="0.2">
      <c r="B49" s="16" t="s">
        <v>74</v>
      </c>
      <c r="C49" s="4">
        <v>0</v>
      </c>
      <c r="D49" s="4">
        <v>0</v>
      </c>
      <c r="E49" s="83">
        <v>0</v>
      </c>
      <c r="F49" s="4">
        <v>0</v>
      </c>
      <c r="G49" s="78">
        <v>0</v>
      </c>
      <c r="H49" s="4">
        <f t="shared" si="2"/>
        <v>0</v>
      </c>
      <c r="I49" s="4">
        <f t="shared" si="8"/>
        <v>0</v>
      </c>
    </row>
    <row r="50" spans="2:9" x14ac:dyDescent="0.2">
      <c r="B50" s="16" t="s">
        <v>75</v>
      </c>
      <c r="C50" s="4">
        <v>0</v>
      </c>
      <c r="D50" s="4">
        <v>0</v>
      </c>
      <c r="E50" s="83">
        <v>0</v>
      </c>
      <c r="F50" s="4">
        <v>0</v>
      </c>
      <c r="G50" s="78">
        <v>0</v>
      </c>
      <c r="H50" s="4">
        <f t="shared" si="2"/>
        <v>0</v>
      </c>
      <c r="I50" s="4">
        <f t="shared" si="8"/>
        <v>0</v>
      </c>
    </row>
    <row r="51" spans="2:9" x14ac:dyDescent="0.2">
      <c r="B51" s="16" t="s">
        <v>76</v>
      </c>
      <c r="C51" s="4">
        <v>0</v>
      </c>
      <c r="D51" s="4">
        <v>0</v>
      </c>
      <c r="E51" s="83">
        <v>0</v>
      </c>
      <c r="F51" s="4">
        <v>0</v>
      </c>
      <c r="G51" s="78">
        <v>0</v>
      </c>
      <c r="H51" s="4">
        <f t="shared" si="2"/>
        <v>0</v>
      </c>
      <c r="I51" s="4">
        <f t="shared" si="8"/>
        <v>0</v>
      </c>
    </row>
    <row r="52" spans="2:9" x14ac:dyDescent="0.2">
      <c r="B52" s="17" t="s">
        <v>77</v>
      </c>
      <c r="C52" s="3">
        <f>SUM(C53:C61)</f>
        <v>0</v>
      </c>
      <c r="D52" s="3">
        <f t="shared" ref="D52:I52" si="10">SUM(D53:D61)</f>
        <v>568480</v>
      </c>
      <c r="E52" s="82">
        <f t="shared" si="10"/>
        <v>0</v>
      </c>
      <c r="F52" s="3">
        <f t="shared" si="10"/>
        <v>2264299.3199999998</v>
      </c>
      <c r="G52" s="77">
        <f t="shared" si="10"/>
        <v>2264299.3199999998</v>
      </c>
      <c r="H52" s="3">
        <f t="shared" si="10"/>
        <v>568480</v>
      </c>
      <c r="I52" s="3">
        <f t="shared" si="10"/>
        <v>568480</v>
      </c>
    </row>
    <row r="53" spans="2:9" x14ac:dyDescent="0.2">
      <c r="B53" s="16" t="s">
        <v>78</v>
      </c>
      <c r="C53" s="4">
        <v>0</v>
      </c>
      <c r="D53" s="4">
        <v>538480</v>
      </c>
      <c r="E53" s="83">
        <v>0</v>
      </c>
      <c r="F53" s="4">
        <v>2153925</v>
      </c>
      <c r="G53" s="78">
        <v>2153925</v>
      </c>
      <c r="H53" s="4">
        <f t="shared" si="2"/>
        <v>538480</v>
      </c>
      <c r="I53" s="4">
        <f t="shared" ref="I53:I61" si="11">+C53+H53</f>
        <v>538480</v>
      </c>
    </row>
    <row r="54" spans="2:9" x14ac:dyDescent="0.2">
      <c r="B54" s="16" t="s">
        <v>79</v>
      </c>
      <c r="C54" s="4">
        <v>0</v>
      </c>
      <c r="D54" s="4">
        <v>30000</v>
      </c>
      <c r="E54" s="83">
        <v>0</v>
      </c>
      <c r="F54" s="4">
        <v>110374.32</v>
      </c>
      <c r="G54" s="78">
        <v>110374.32</v>
      </c>
      <c r="H54" s="4">
        <f t="shared" si="2"/>
        <v>30000</v>
      </c>
      <c r="I54" s="4">
        <f t="shared" si="11"/>
        <v>30000</v>
      </c>
    </row>
    <row r="55" spans="2:9" x14ac:dyDescent="0.2">
      <c r="B55" s="16" t="s">
        <v>80</v>
      </c>
      <c r="C55" s="4">
        <v>0</v>
      </c>
      <c r="D55" s="4">
        <v>0</v>
      </c>
      <c r="E55" s="83">
        <v>0</v>
      </c>
      <c r="F55" s="4">
        <v>0</v>
      </c>
      <c r="G55" s="78">
        <v>0</v>
      </c>
      <c r="H55" s="4">
        <f t="shared" si="2"/>
        <v>0</v>
      </c>
      <c r="I55" s="4">
        <f t="shared" si="11"/>
        <v>0</v>
      </c>
    </row>
    <row r="56" spans="2:9" x14ac:dyDescent="0.2">
      <c r="B56" s="16" t="s">
        <v>81</v>
      </c>
      <c r="C56" s="4">
        <v>0</v>
      </c>
      <c r="D56" s="4">
        <v>0</v>
      </c>
      <c r="E56" s="83">
        <v>0</v>
      </c>
      <c r="F56" s="4">
        <v>0</v>
      </c>
      <c r="G56" s="78">
        <v>0</v>
      </c>
      <c r="H56" s="4">
        <f t="shared" si="2"/>
        <v>0</v>
      </c>
      <c r="I56" s="4">
        <f t="shared" si="11"/>
        <v>0</v>
      </c>
    </row>
    <row r="57" spans="2:9" x14ac:dyDescent="0.2">
      <c r="B57" s="16" t="s">
        <v>82</v>
      </c>
      <c r="C57" s="4">
        <v>0</v>
      </c>
      <c r="D57" s="4">
        <v>0</v>
      </c>
      <c r="E57" s="83">
        <v>0</v>
      </c>
      <c r="F57" s="4">
        <v>0</v>
      </c>
      <c r="G57" s="78">
        <v>0</v>
      </c>
      <c r="H57" s="4">
        <f t="shared" si="2"/>
        <v>0</v>
      </c>
      <c r="I57" s="4">
        <f t="shared" si="11"/>
        <v>0</v>
      </c>
    </row>
    <row r="58" spans="2:9" x14ac:dyDescent="0.2">
      <c r="B58" s="16" t="s">
        <v>83</v>
      </c>
      <c r="C58" s="4">
        <v>0</v>
      </c>
      <c r="D58" s="4">
        <v>0</v>
      </c>
      <c r="E58" s="83">
        <v>0</v>
      </c>
      <c r="F58" s="4">
        <v>0</v>
      </c>
      <c r="G58" s="78">
        <v>0</v>
      </c>
      <c r="H58" s="4">
        <f t="shared" si="2"/>
        <v>0</v>
      </c>
      <c r="I58" s="4">
        <f t="shared" si="11"/>
        <v>0</v>
      </c>
    </row>
    <row r="59" spans="2:9" x14ac:dyDescent="0.2">
      <c r="B59" s="16" t="s">
        <v>84</v>
      </c>
      <c r="C59" s="4">
        <v>0</v>
      </c>
      <c r="D59" s="4">
        <v>0</v>
      </c>
      <c r="E59" s="83">
        <v>0</v>
      </c>
      <c r="F59" s="4">
        <v>0</v>
      </c>
      <c r="G59" s="78">
        <v>0</v>
      </c>
      <c r="H59" s="4">
        <f t="shared" si="2"/>
        <v>0</v>
      </c>
      <c r="I59" s="4">
        <f t="shared" si="11"/>
        <v>0</v>
      </c>
    </row>
    <row r="60" spans="2:9" x14ac:dyDescent="0.2">
      <c r="B60" s="16" t="s">
        <v>85</v>
      </c>
      <c r="C60" s="4">
        <v>0</v>
      </c>
      <c r="D60" s="4">
        <v>0</v>
      </c>
      <c r="E60" s="83">
        <v>0</v>
      </c>
      <c r="F60" s="4">
        <v>0</v>
      </c>
      <c r="G60" s="78">
        <v>0</v>
      </c>
      <c r="H60" s="4">
        <f t="shared" si="2"/>
        <v>0</v>
      </c>
      <c r="I60" s="4">
        <f t="shared" si="11"/>
        <v>0</v>
      </c>
    </row>
    <row r="61" spans="2:9" x14ac:dyDescent="0.2">
      <c r="B61" s="16" t="s">
        <v>86</v>
      </c>
      <c r="C61" s="4">
        <v>0</v>
      </c>
      <c r="D61" s="4">
        <v>0</v>
      </c>
      <c r="E61" s="83">
        <v>0</v>
      </c>
      <c r="F61" s="4">
        <v>0</v>
      </c>
      <c r="G61" s="78">
        <v>0</v>
      </c>
      <c r="H61" s="4">
        <f t="shared" si="2"/>
        <v>0</v>
      </c>
      <c r="I61" s="4">
        <f t="shared" si="11"/>
        <v>0</v>
      </c>
    </row>
    <row r="62" spans="2:9" x14ac:dyDescent="0.2">
      <c r="B62" s="17" t="s">
        <v>87</v>
      </c>
      <c r="C62" s="3">
        <f>SUM(C63:C65)</f>
        <v>0</v>
      </c>
      <c r="D62" s="3">
        <f t="shared" ref="D62:I62" si="12">SUM(D63:D65)</f>
        <v>0</v>
      </c>
      <c r="E62" s="82">
        <f t="shared" si="12"/>
        <v>0</v>
      </c>
      <c r="F62" s="3">
        <f t="shared" si="12"/>
        <v>0</v>
      </c>
      <c r="G62" s="77">
        <f t="shared" si="12"/>
        <v>0</v>
      </c>
      <c r="H62" s="3">
        <f t="shared" si="12"/>
        <v>0</v>
      </c>
      <c r="I62" s="3">
        <f t="shared" si="12"/>
        <v>0</v>
      </c>
    </row>
    <row r="63" spans="2:9" x14ac:dyDescent="0.2">
      <c r="B63" s="16" t="s">
        <v>88</v>
      </c>
      <c r="C63" s="4">
        <v>0</v>
      </c>
      <c r="D63" s="4">
        <v>0</v>
      </c>
      <c r="E63" s="83">
        <v>0</v>
      </c>
      <c r="F63" s="4">
        <v>0</v>
      </c>
      <c r="G63" s="78">
        <v>0</v>
      </c>
      <c r="H63" s="4">
        <f t="shared" si="2"/>
        <v>0</v>
      </c>
      <c r="I63" s="4">
        <f t="shared" ref="I63:I65" si="13">+C63+H63</f>
        <v>0</v>
      </c>
    </row>
    <row r="64" spans="2:9" x14ac:dyDescent="0.2">
      <c r="B64" s="16" t="s">
        <v>89</v>
      </c>
      <c r="C64" s="4">
        <v>0</v>
      </c>
      <c r="D64" s="4">
        <v>0</v>
      </c>
      <c r="E64" s="83">
        <v>0</v>
      </c>
      <c r="F64" s="4">
        <v>0</v>
      </c>
      <c r="G64" s="78">
        <v>0</v>
      </c>
      <c r="H64" s="4">
        <f t="shared" si="2"/>
        <v>0</v>
      </c>
      <c r="I64" s="4">
        <f t="shared" si="13"/>
        <v>0</v>
      </c>
    </row>
    <row r="65" spans="2:9" x14ac:dyDescent="0.2">
      <c r="B65" s="16" t="s">
        <v>90</v>
      </c>
      <c r="C65" s="4">
        <v>0</v>
      </c>
      <c r="D65" s="4">
        <v>0</v>
      </c>
      <c r="E65" s="83">
        <v>0</v>
      </c>
      <c r="F65" s="4">
        <v>0</v>
      </c>
      <c r="G65" s="78">
        <v>0</v>
      </c>
      <c r="H65" s="4">
        <f t="shared" si="2"/>
        <v>0</v>
      </c>
      <c r="I65" s="4">
        <f t="shared" si="13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I66" si="14">SUM(D67:D73)</f>
        <v>0</v>
      </c>
      <c r="E66" s="82">
        <f t="shared" si="14"/>
        <v>0</v>
      </c>
      <c r="F66" s="3">
        <f t="shared" si="14"/>
        <v>0</v>
      </c>
      <c r="G66" s="77">
        <f t="shared" si="14"/>
        <v>0</v>
      </c>
      <c r="H66" s="3">
        <f t="shared" si="14"/>
        <v>0</v>
      </c>
      <c r="I66" s="3">
        <f t="shared" si="14"/>
        <v>0</v>
      </c>
    </row>
    <row r="67" spans="2:9" x14ac:dyDescent="0.2">
      <c r="B67" s="16" t="s">
        <v>92</v>
      </c>
      <c r="C67" s="4">
        <v>0</v>
      </c>
      <c r="D67" s="4">
        <v>0</v>
      </c>
      <c r="E67" s="83">
        <v>0</v>
      </c>
      <c r="F67" s="4">
        <v>0</v>
      </c>
      <c r="G67" s="78">
        <v>0</v>
      </c>
      <c r="H67" s="4">
        <f t="shared" si="2"/>
        <v>0</v>
      </c>
      <c r="I67" s="4">
        <f t="shared" ref="I67:I73" si="15">+C67+H67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83">
        <v>0</v>
      </c>
      <c r="F68" s="4">
        <v>0</v>
      </c>
      <c r="G68" s="78">
        <v>0</v>
      </c>
      <c r="H68" s="4">
        <f t="shared" si="2"/>
        <v>0</v>
      </c>
      <c r="I68" s="4">
        <f t="shared" si="15"/>
        <v>0</v>
      </c>
    </row>
    <row r="69" spans="2:9" x14ac:dyDescent="0.2">
      <c r="B69" s="16" t="s">
        <v>94</v>
      </c>
      <c r="C69" s="4">
        <v>0</v>
      </c>
      <c r="D69" s="4">
        <v>0</v>
      </c>
      <c r="E69" s="83">
        <v>0</v>
      </c>
      <c r="F69" s="4">
        <v>0</v>
      </c>
      <c r="G69" s="78">
        <v>0</v>
      </c>
      <c r="H69" s="4">
        <f t="shared" si="2"/>
        <v>0</v>
      </c>
      <c r="I69" s="4">
        <f t="shared" si="15"/>
        <v>0</v>
      </c>
    </row>
    <row r="70" spans="2:9" x14ac:dyDescent="0.2">
      <c r="B70" s="16" t="s">
        <v>95</v>
      </c>
      <c r="C70" s="4">
        <v>0</v>
      </c>
      <c r="D70" s="4">
        <v>0</v>
      </c>
      <c r="E70" s="83">
        <v>0</v>
      </c>
      <c r="F70" s="4">
        <v>0</v>
      </c>
      <c r="G70" s="78">
        <v>0</v>
      </c>
      <c r="H70" s="4">
        <f t="shared" si="2"/>
        <v>0</v>
      </c>
      <c r="I70" s="4">
        <f t="shared" si="15"/>
        <v>0</v>
      </c>
    </row>
    <row r="71" spans="2:9" x14ac:dyDescent="0.2">
      <c r="B71" s="16" t="s">
        <v>96</v>
      </c>
      <c r="C71" s="4">
        <v>0</v>
      </c>
      <c r="D71" s="4">
        <v>0</v>
      </c>
      <c r="E71" s="83">
        <v>0</v>
      </c>
      <c r="F71" s="4">
        <v>0</v>
      </c>
      <c r="G71" s="78">
        <v>0</v>
      </c>
      <c r="H71" s="4">
        <f t="shared" si="2"/>
        <v>0</v>
      </c>
      <c r="I71" s="4">
        <f t="shared" si="15"/>
        <v>0</v>
      </c>
    </row>
    <row r="72" spans="2:9" x14ac:dyDescent="0.2">
      <c r="B72" s="16" t="s">
        <v>97</v>
      </c>
      <c r="C72" s="4">
        <v>0</v>
      </c>
      <c r="D72" s="4">
        <v>0</v>
      </c>
      <c r="E72" s="83">
        <v>0</v>
      </c>
      <c r="F72" s="4">
        <v>0</v>
      </c>
      <c r="G72" s="78">
        <v>0</v>
      </c>
      <c r="H72" s="4">
        <f t="shared" si="2"/>
        <v>0</v>
      </c>
      <c r="I72" s="4">
        <f t="shared" si="15"/>
        <v>0</v>
      </c>
    </row>
    <row r="73" spans="2:9" x14ac:dyDescent="0.2">
      <c r="B73" s="16" t="s">
        <v>98</v>
      </c>
      <c r="C73" s="4">
        <v>0</v>
      </c>
      <c r="D73" s="4">
        <v>0</v>
      </c>
      <c r="E73" s="83">
        <v>0</v>
      </c>
      <c r="F73" s="4">
        <v>0</v>
      </c>
      <c r="G73" s="78">
        <v>0</v>
      </c>
      <c r="H73" s="4">
        <f t="shared" si="2"/>
        <v>0</v>
      </c>
      <c r="I73" s="4">
        <f t="shared" si="15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I74" si="16">SUM(D75:D77)</f>
        <v>0</v>
      </c>
      <c r="E74" s="82">
        <f t="shared" si="16"/>
        <v>0</v>
      </c>
      <c r="F74" s="3">
        <f t="shared" si="16"/>
        <v>0</v>
      </c>
      <c r="G74" s="77">
        <f t="shared" si="16"/>
        <v>0</v>
      </c>
      <c r="H74" s="3">
        <f t="shared" si="16"/>
        <v>0</v>
      </c>
      <c r="I74" s="3">
        <f t="shared" si="16"/>
        <v>0</v>
      </c>
    </row>
    <row r="75" spans="2:9" x14ac:dyDescent="0.2">
      <c r="B75" s="16" t="s">
        <v>100</v>
      </c>
      <c r="C75" s="4">
        <v>0</v>
      </c>
      <c r="D75" s="4">
        <v>0</v>
      </c>
      <c r="E75" s="83">
        <v>0</v>
      </c>
      <c r="F75" s="4">
        <v>0</v>
      </c>
      <c r="G75" s="78">
        <v>0</v>
      </c>
      <c r="H75" s="4">
        <f t="shared" si="2"/>
        <v>0</v>
      </c>
      <c r="I75" s="4">
        <f t="shared" ref="I75:I77" si="17">+C75+H75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83">
        <v>0</v>
      </c>
      <c r="F76" s="4">
        <v>0</v>
      </c>
      <c r="G76" s="78">
        <v>0</v>
      </c>
      <c r="H76" s="4">
        <f t="shared" si="2"/>
        <v>0</v>
      </c>
      <c r="I76" s="4">
        <f t="shared" si="17"/>
        <v>0</v>
      </c>
    </row>
    <row r="77" spans="2:9" x14ac:dyDescent="0.2">
      <c r="B77" s="16" t="s">
        <v>102</v>
      </c>
      <c r="C77" s="4">
        <v>0</v>
      </c>
      <c r="D77" s="4">
        <v>0</v>
      </c>
      <c r="E77" s="83">
        <v>0</v>
      </c>
      <c r="F77" s="4">
        <v>0</v>
      </c>
      <c r="G77" s="78">
        <v>0</v>
      </c>
      <c r="H77" s="4">
        <f t="shared" si="2"/>
        <v>0</v>
      </c>
      <c r="I77" s="4">
        <f t="shared" si="17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I78" si="18">SUM(D79:D85)</f>
        <v>0</v>
      </c>
      <c r="E78" s="82">
        <f t="shared" si="18"/>
        <v>0</v>
      </c>
      <c r="F78" s="3">
        <f t="shared" si="18"/>
        <v>0</v>
      </c>
      <c r="G78" s="77">
        <f t="shared" si="18"/>
        <v>0</v>
      </c>
      <c r="H78" s="3">
        <f t="shared" si="18"/>
        <v>0</v>
      </c>
      <c r="I78" s="3">
        <f t="shared" si="18"/>
        <v>0</v>
      </c>
    </row>
    <row r="79" spans="2:9" x14ac:dyDescent="0.2">
      <c r="B79" s="16" t="s">
        <v>104</v>
      </c>
      <c r="C79" s="4">
        <v>0</v>
      </c>
      <c r="D79" s="4">
        <v>0</v>
      </c>
      <c r="E79" s="83">
        <v>0</v>
      </c>
      <c r="F79" s="4">
        <v>0</v>
      </c>
      <c r="G79" s="78">
        <v>0</v>
      </c>
      <c r="H79" s="4">
        <f t="shared" si="2"/>
        <v>0</v>
      </c>
      <c r="I79" s="4">
        <f t="shared" ref="I79:I85" si="19">+C79+H79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83">
        <v>0</v>
      </c>
      <c r="F80" s="4">
        <v>0</v>
      </c>
      <c r="G80" s="78">
        <v>0</v>
      </c>
      <c r="H80" s="4">
        <f t="shared" ref="H80:H85" si="20">+D80-E80+F80-G80</f>
        <v>0</v>
      </c>
      <c r="I80" s="4">
        <f t="shared" si="19"/>
        <v>0</v>
      </c>
    </row>
    <row r="81" spans="2:9" x14ac:dyDescent="0.2">
      <c r="B81" s="16" t="s">
        <v>106</v>
      </c>
      <c r="C81" s="4">
        <v>0</v>
      </c>
      <c r="D81" s="4">
        <v>0</v>
      </c>
      <c r="E81" s="83">
        <v>0</v>
      </c>
      <c r="F81" s="4">
        <v>0</v>
      </c>
      <c r="G81" s="78">
        <v>0</v>
      </c>
      <c r="H81" s="4">
        <f t="shared" si="20"/>
        <v>0</v>
      </c>
      <c r="I81" s="4">
        <f t="shared" si="19"/>
        <v>0</v>
      </c>
    </row>
    <row r="82" spans="2:9" x14ac:dyDescent="0.2">
      <c r="B82" s="16" t="s">
        <v>107</v>
      </c>
      <c r="C82" s="4">
        <v>0</v>
      </c>
      <c r="D82" s="4">
        <v>0</v>
      </c>
      <c r="E82" s="83">
        <v>0</v>
      </c>
      <c r="F82" s="4">
        <v>0</v>
      </c>
      <c r="G82" s="78">
        <v>0</v>
      </c>
      <c r="H82" s="4">
        <f t="shared" si="20"/>
        <v>0</v>
      </c>
      <c r="I82" s="4">
        <f t="shared" si="19"/>
        <v>0</v>
      </c>
    </row>
    <row r="83" spans="2:9" x14ac:dyDescent="0.2">
      <c r="B83" s="16" t="s">
        <v>108</v>
      </c>
      <c r="C83" s="4">
        <v>0</v>
      </c>
      <c r="D83" s="4">
        <v>0</v>
      </c>
      <c r="E83" s="83">
        <v>0</v>
      </c>
      <c r="F83" s="4">
        <v>0</v>
      </c>
      <c r="G83" s="78">
        <v>0</v>
      </c>
      <c r="H83" s="4">
        <f t="shared" si="20"/>
        <v>0</v>
      </c>
      <c r="I83" s="4">
        <f t="shared" si="19"/>
        <v>0</v>
      </c>
    </row>
    <row r="84" spans="2:9" x14ac:dyDescent="0.2">
      <c r="B84" s="16" t="s">
        <v>109</v>
      </c>
      <c r="C84" s="4">
        <v>0</v>
      </c>
      <c r="D84" s="4">
        <v>0</v>
      </c>
      <c r="E84" s="83">
        <v>0</v>
      </c>
      <c r="F84" s="4">
        <v>0</v>
      </c>
      <c r="G84" s="78">
        <v>0</v>
      </c>
      <c r="H84" s="4">
        <f t="shared" si="20"/>
        <v>0</v>
      </c>
      <c r="I84" s="4">
        <f t="shared" si="19"/>
        <v>0</v>
      </c>
    </row>
    <row r="85" spans="2:9" x14ac:dyDescent="0.2">
      <c r="B85" s="16" t="s">
        <v>110</v>
      </c>
      <c r="C85" s="4">
        <v>0</v>
      </c>
      <c r="D85" s="4">
        <v>0</v>
      </c>
      <c r="E85" s="83">
        <v>0</v>
      </c>
      <c r="F85" s="4">
        <v>0</v>
      </c>
      <c r="G85" s="78">
        <v>0</v>
      </c>
      <c r="H85" s="4">
        <f t="shared" si="20"/>
        <v>0</v>
      </c>
      <c r="I85" s="4">
        <f t="shared" si="19"/>
        <v>0</v>
      </c>
    </row>
    <row r="86" spans="2:9" x14ac:dyDescent="0.2">
      <c r="B86" s="10"/>
      <c r="C86" s="4"/>
      <c r="D86" s="4"/>
      <c r="E86" s="83"/>
      <c r="F86" s="4"/>
      <c r="G86" s="78"/>
      <c r="H86" s="4"/>
      <c r="I86" s="4"/>
    </row>
    <row r="87" spans="2:9" x14ac:dyDescent="0.2">
      <c r="B87" s="14" t="s">
        <v>111</v>
      </c>
      <c r="C87" s="3">
        <f>+C88+C96+C106+C116+C126+C136+C140+C148+C152</f>
        <v>0</v>
      </c>
      <c r="D87" s="3">
        <f t="shared" ref="D87:I87" si="21">+D88+D96+D106+D116+D126+D136+D140+D148+D152</f>
        <v>0</v>
      </c>
      <c r="E87" s="82">
        <f t="shared" si="21"/>
        <v>0</v>
      </c>
      <c r="F87" s="3">
        <f t="shared" si="21"/>
        <v>0</v>
      </c>
      <c r="G87" s="77">
        <f t="shared" si="21"/>
        <v>0</v>
      </c>
      <c r="H87" s="3">
        <f t="shared" si="21"/>
        <v>0</v>
      </c>
      <c r="I87" s="3">
        <f t="shared" si="21"/>
        <v>0</v>
      </c>
    </row>
    <row r="88" spans="2:9" x14ac:dyDescent="0.2">
      <c r="B88" s="17" t="s">
        <v>39</v>
      </c>
      <c r="C88" s="3">
        <f>SUM(C89:C95)</f>
        <v>0</v>
      </c>
      <c r="D88" s="3">
        <f t="shared" ref="D88:I88" si="22">SUM(D89:D95)</f>
        <v>0</v>
      </c>
      <c r="E88" s="82">
        <f t="shared" si="22"/>
        <v>0</v>
      </c>
      <c r="F88" s="3">
        <f t="shared" si="22"/>
        <v>0</v>
      </c>
      <c r="G88" s="77">
        <f t="shared" si="22"/>
        <v>0</v>
      </c>
      <c r="H88" s="3">
        <f t="shared" si="22"/>
        <v>0</v>
      </c>
      <c r="I88" s="3">
        <f t="shared" si="22"/>
        <v>0</v>
      </c>
    </row>
    <row r="89" spans="2:9" x14ac:dyDescent="0.2">
      <c r="B89" s="16" t="s">
        <v>40</v>
      </c>
      <c r="C89" s="4">
        <v>0</v>
      </c>
      <c r="D89" s="4">
        <v>0</v>
      </c>
      <c r="E89" s="83">
        <v>0</v>
      </c>
      <c r="F89" s="4">
        <v>0</v>
      </c>
      <c r="G89" s="78">
        <v>0</v>
      </c>
      <c r="H89" s="4">
        <f t="shared" ref="H89:H95" si="23">+D89-E89+F89-G89</f>
        <v>0</v>
      </c>
      <c r="I89" s="4">
        <f t="shared" ref="I89:I95" si="24">+C89+H89</f>
        <v>0</v>
      </c>
    </row>
    <row r="90" spans="2:9" x14ac:dyDescent="0.2">
      <c r="B90" s="16" t="s">
        <v>41</v>
      </c>
      <c r="C90" s="4">
        <v>0</v>
      </c>
      <c r="D90" s="4">
        <v>0</v>
      </c>
      <c r="E90" s="83">
        <v>0</v>
      </c>
      <c r="F90" s="4">
        <v>0</v>
      </c>
      <c r="G90" s="78">
        <v>0</v>
      </c>
      <c r="H90" s="4">
        <f t="shared" si="23"/>
        <v>0</v>
      </c>
      <c r="I90" s="4">
        <f t="shared" si="24"/>
        <v>0</v>
      </c>
    </row>
    <row r="91" spans="2:9" x14ac:dyDescent="0.2">
      <c r="B91" s="16" t="s">
        <v>42</v>
      </c>
      <c r="C91" s="4">
        <v>0</v>
      </c>
      <c r="D91" s="4">
        <v>0</v>
      </c>
      <c r="E91" s="83">
        <v>0</v>
      </c>
      <c r="F91" s="4">
        <v>0</v>
      </c>
      <c r="G91" s="78">
        <v>0</v>
      </c>
      <c r="H91" s="4">
        <f t="shared" si="23"/>
        <v>0</v>
      </c>
      <c r="I91" s="4">
        <f t="shared" si="24"/>
        <v>0</v>
      </c>
    </row>
    <row r="92" spans="2:9" x14ac:dyDescent="0.2">
      <c r="B92" s="16" t="s">
        <v>43</v>
      </c>
      <c r="C92" s="4">
        <v>0</v>
      </c>
      <c r="D92" s="4">
        <v>0</v>
      </c>
      <c r="E92" s="83">
        <v>0</v>
      </c>
      <c r="F92" s="4">
        <v>0</v>
      </c>
      <c r="G92" s="78">
        <v>0</v>
      </c>
      <c r="H92" s="4">
        <f t="shared" si="23"/>
        <v>0</v>
      </c>
      <c r="I92" s="4">
        <f t="shared" si="24"/>
        <v>0</v>
      </c>
    </row>
    <row r="93" spans="2:9" x14ac:dyDescent="0.2">
      <c r="B93" s="16" t="s">
        <v>44</v>
      </c>
      <c r="C93" s="4">
        <v>0</v>
      </c>
      <c r="D93" s="4">
        <v>0</v>
      </c>
      <c r="E93" s="83">
        <v>0</v>
      </c>
      <c r="F93" s="4">
        <v>0</v>
      </c>
      <c r="G93" s="78">
        <v>0</v>
      </c>
      <c r="H93" s="4">
        <f t="shared" si="23"/>
        <v>0</v>
      </c>
      <c r="I93" s="4">
        <f t="shared" si="24"/>
        <v>0</v>
      </c>
    </row>
    <row r="94" spans="2:9" x14ac:dyDescent="0.2">
      <c r="B94" s="16" t="s">
        <v>45</v>
      </c>
      <c r="C94" s="4">
        <v>0</v>
      </c>
      <c r="D94" s="4">
        <v>0</v>
      </c>
      <c r="E94" s="83">
        <v>0</v>
      </c>
      <c r="F94" s="4">
        <v>0</v>
      </c>
      <c r="G94" s="78">
        <v>0</v>
      </c>
      <c r="H94" s="4">
        <f t="shared" si="23"/>
        <v>0</v>
      </c>
      <c r="I94" s="4">
        <f t="shared" si="24"/>
        <v>0</v>
      </c>
    </row>
    <row r="95" spans="2:9" x14ac:dyDescent="0.2">
      <c r="B95" s="16" t="s">
        <v>46</v>
      </c>
      <c r="C95" s="4">
        <v>0</v>
      </c>
      <c r="D95" s="4">
        <v>0</v>
      </c>
      <c r="E95" s="83">
        <v>0</v>
      </c>
      <c r="F95" s="4">
        <v>0</v>
      </c>
      <c r="G95" s="78">
        <v>0</v>
      </c>
      <c r="H95" s="4">
        <f t="shared" si="23"/>
        <v>0</v>
      </c>
      <c r="I95" s="4">
        <f t="shared" si="24"/>
        <v>0</v>
      </c>
    </row>
    <row r="96" spans="2:9" x14ac:dyDescent="0.2">
      <c r="B96" s="17" t="s">
        <v>47</v>
      </c>
      <c r="C96" s="3">
        <f>SUM(C97:C104)</f>
        <v>0</v>
      </c>
      <c r="D96" s="3">
        <f t="shared" ref="D96:I96" si="25">SUM(D97:D104)</f>
        <v>0</v>
      </c>
      <c r="E96" s="82">
        <f t="shared" si="25"/>
        <v>0</v>
      </c>
      <c r="F96" s="3">
        <f t="shared" si="25"/>
        <v>0</v>
      </c>
      <c r="G96" s="77">
        <f t="shared" si="25"/>
        <v>0</v>
      </c>
      <c r="H96" s="3">
        <f t="shared" si="25"/>
        <v>0</v>
      </c>
      <c r="I96" s="3">
        <f t="shared" si="25"/>
        <v>0</v>
      </c>
    </row>
    <row r="97" spans="2:9" x14ac:dyDescent="0.2">
      <c r="B97" s="16" t="s">
        <v>48</v>
      </c>
      <c r="C97" s="4">
        <v>0</v>
      </c>
      <c r="D97" s="4">
        <v>0</v>
      </c>
      <c r="E97" s="83">
        <v>0</v>
      </c>
      <c r="F97" s="4">
        <v>0</v>
      </c>
      <c r="G97" s="78">
        <v>0</v>
      </c>
      <c r="H97" s="4">
        <f t="shared" ref="H97:H105" si="26">+D97-E97+F97-G97</f>
        <v>0</v>
      </c>
      <c r="I97" s="4">
        <f t="shared" ref="I97:I105" si="27">+C97+H97</f>
        <v>0</v>
      </c>
    </row>
    <row r="98" spans="2:9" x14ac:dyDescent="0.2">
      <c r="B98" s="16" t="s">
        <v>49</v>
      </c>
      <c r="C98" s="4">
        <v>0</v>
      </c>
      <c r="D98" s="4">
        <v>0</v>
      </c>
      <c r="E98" s="83">
        <v>0</v>
      </c>
      <c r="F98" s="4">
        <v>0</v>
      </c>
      <c r="G98" s="78">
        <v>0</v>
      </c>
      <c r="H98" s="4">
        <f t="shared" si="26"/>
        <v>0</v>
      </c>
      <c r="I98" s="4">
        <f t="shared" si="27"/>
        <v>0</v>
      </c>
    </row>
    <row r="99" spans="2:9" x14ac:dyDescent="0.2">
      <c r="B99" s="16" t="s">
        <v>50</v>
      </c>
      <c r="C99" s="4">
        <v>0</v>
      </c>
      <c r="D99" s="4">
        <v>0</v>
      </c>
      <c r="E99" s="83">
        <v>0</v>
      </c>
      <c r="F99" s="4">
        <v>0</v>
      </c>
      <c r="G99" s="78">
        <v>0</v>
      </c>
      <c r="H99" s="4">
        <f t="shared" si="26"/>
        <v>0</v>
      </c>
      <c r="I99" s="4">
        <f t="shared" si="27"/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83">
        <v>0</v>
      </c>
      <c r="F100" s="4">
        <v>0</v>
      </c>
      <c r="G100" s="78">
        <v>0</v>
      </c>
      <c r="H100" s="4">
        <f t="shared" si="26"/>
        <v>0</v>
      </c>
      <c r="I100" s="4">
        <f t="shared" si="27"/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83">
        <v>0</v>
      </c>
      <c r="F101" s="4">
        <v>0</v>
      </c>
      <c r="G101" s="78">
        <v>0</v>
      </c>
      <c r="H101" s="4">
        <f t="shared" si="26"/>
        <v>0</v>
      </c>
      <c r="I101" s="4">
        <f t="shared" si="27"/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83">
        <v>0</v>
      </c>
      <c r="F102" s="4">
        <v>0</v>
      </c>
      <c r="G102" s="78">
        <v>0</v>
      </c>
      <c r="H102" s="4">
        <f t="shared" si="26"/>
        <v>0</v>
      </c>
      <c r="I102" s="4">
        <f t="shared" si="27"/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83">
        <v>0</v>
      </c>
      <c r="F103" s="4">
        <v>0</v>
      </c>
      <c r="G103" s="78">
        <v>0</v>
      </c>
      <c r="H103" s="4">
        <f t="shared" si="26"/>
        <v>0</v>
      </c>
      <c r="I103" s="4">
        <f t="shared" si="27"/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83">
        <v>0</v>
      </c>
      <c r="F104" s="4">
        <v>0</v>
      </c>
      <c r="G104" s="78">
        <v>0</v>
      </c>
      <c r="H104" s="4">
        <f t="shared" si="26"/>
        <v>0</v>
      </c>
      <c r="I104" s="4">
        <f t="shared" si="27"/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83">
        <v>0</v>
      </c>
      <c r="F105" s="4">
        <v>0</v>
      </c>
      <c r="G105" s="78">
        <v>0</v>
      </c>
      <c r="H105" s="4">
        <f t="shared" si="26"/>
        <v>0</v>
      </c>
      <c r="I105" s="4">
        <f t="shared" si="27"/>
        <v>0</v>
      </c>
    </row>
    <row r="106" spans="2:9" x14ac:dyDescent="0.2">
      <c r="B106" s="17" t="s">
        <v>57</v>
      </c>
      <c r="C106" s="3">
        <f>SUM(C107:C115)</f>
        <v>0</v>
      </c>
      <c r="D106" s="3">
        <f t="shared" ref="D106:I106" si="28">SUM(D107:D115)</f>
        <v>0</v>
      </c>
      <c r="E106" s="82">
        <f t="shared" si="28"/>
        <v>0</v>
      </c>
      <c r="F106" s="3">
        <f t="shared" si="28"/>
        <v>0</v>
      </c>
      <c r="G106" s="77">
        <f t="shared" si="28"/>
        <v>0</v>
      </c>
      <c r="H106" s="3">
        <f t="shared" si="28"/>
        <v>0</v>
      </c>
      <c r="I106" s="3">
        <f t="shared" si="28"/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83">
        <v>0</v>
      </c>
      <c r="F107" s="4">
        <v>0</v>
      </c>
      <c r="G107" s="78">
        <v>0</v>
      </c>
      <c r="H107" s="4">
        <f t="shared" ref="H107:H115" si="29">+D107-E107+F107-G107</f>
        <v>0</v>
      </c>
      <c r="I107" s="4">
        <f t="shared" ref="I107:I115" si="30">+C107+H107</f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83">
        <v>0</v>
      </c>
      <c r="F108" s="4">
        <v>0</v>
      </c>
      <c r="G108" s="78">
        <v>0</v>
      </c>
      <c r="H108" s="4">
        <f t="shared" si="29"/>
        <v>0</v>
      </c>
      <c r="I108" s="4">
        <f t="shared" si="30"/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83">
        <v>0</v>
      </c>
      <c r="F109" s="4">
        <v>0</v>
      </c>
      <c r="G109" s="78">
        <v>0</v>
      </c>
      <c r="H109" s="4">
        <f t="shared" si="29"/>
        <v>0</v>
      </c>
      <c r="I109" s="4">
        <f t="shared" si="30"/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83">
        <v>0</v>
      </c>
      <c r="F110" s="4">
        <v>0</v>
      </c>
      <c r="G110" s="78">
        <v>0</v>
      </c>
      <c r="H110" s="4">
        <f t="shared" si="29"/>
        <v>0</v>
      </c>
      <c r="I110" s="4">
        <f t="shared" si="30"/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83">
        <v>0</v>
      </c>
      <c r="F111" s="4">
        <v>0</v>
      </c>
      <c r="G111" s="78">
        <v>0</v>
      </c>
      <c r="H111" s="4">
        <f t="shared" si="29"/>
        <v>0</v>
      </c>
      <c r="I111" s="4">
        <f t="shared" si="30"/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83">
        <v>0</v>
      </c>
      <c r="F112" s="4">
        <v>0</v>
      </c>
      <c r="G112" s="78">
        <v>0</v>
      </c>
      <c r="H112" s="4">
        <f t="shared" si="29"/>
        <v>0</v>
      </c>
      <c r="I112" s="4">
        <f t="shared" si="30"/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83">
        <v>0</v>
      </c>
      <c r="F113" s="4">
        <v>0</v>
      </c>
      <c r="G113" s="78">
        <v>0</v>
      </c>
      <c r="H113" s="4">
        <f t="shared" si="29"/>
        <v>0</v>
      </c>
      <c r="I113" s="4">
        <f t="shared" si="30"/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83">
        <v>0</v>
      </c>
      <c r="F114" s="4">
        <v>0</v>
      </c>
      <c r="G114" s="78">
        <v>0</v>
      </c>
      <c r="H114" s="4">
        <f t="shared" si="29"/>
        <v>0</v>
      </c>
      <c r="I114" s="4">
        <f t="shared" si="30"/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83">
        <v>0</v>
      </c>
      <c r="F115" s="4">
        <v>0</v>
      </c>
      <c r="G115" s="78">
        <v>0</v>
      </c>
      <c r="H115" s="4">
        <f t="shared" si="29"/>
        <v>0</v>
      </c>
      <c r="I115" s="4">
        <f t="shared" si="30"/>
        <v>0</v>
      </c>
    </row>
    <row r="116" spans="2:9" x14ac:dyDescent="0.2">
      <c r="B116" s="17" t="s">
        <v>67</v>
      </c>
      <c r="C116" s="3">
        <f>SUM(C117:C125)</f>
        <v>0</v>
      </c>
      <c r="D116" s="3">
        <f t="shared" ref="D116:I116" si="31">SUM(D117:D125)</f>
        <v>0</v>
      </c>
      <c r="E116" s="82">
        <f t="shared" si="31"/>
        <v>0</v>
      </c>
      <c r="F116" s="3">
        <f t="shared" si="31"/>
        <v>0</v>
      </c>
      <c r="G116" s="77">
        <f t="shared" si="31"/>
        <v>0</v>
      </c>
      <c r="H116" s="3">
        <f t="shared" si="31"/>
        <v>0</v>
      </c>
      <c r="I116" s="3">
        <f t="shared" si="31"/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83">
        <v>0</v>
      </c>
      <c r="F117" s="4">
        <v>0</v>
      </c>
      <c r="G117" s="78">
        <v>0</v>
      </c>
      <c r="H117" s="4">
        <f t="shared" ref="H117:H125" si="32">+D117-E117+F117-G117</f>
        <v>0</v>
      </c>
      <c r="I117" s="4">
        <f t="shared" ref="I117:I125" si="33">+C117+H117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83">
        <v>0</v>
      </c>
      <c r="F118" s="4">
        <v>0</v>
      </c>
      <c r="G118" s="78">
        <v>0</v>
      </c>
      <c r="H118" s="4">
        <f t="shared" si="32"/>
        <v>0</v>
      </c>
      <c r="I118" s="4">
        <f t="shared" si="33"/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83">
        <v>0</v>
      </c>
      <c r="F119" s="4">
        <v>0</v>
      </c>
      <c r="G119" s="78">
        <v>0</v>
      </c>
      <c r="H119" s="4">
        <f t="shared" si="32"/>
        <v>0</v>
      </c>
      <c r="I119" s="4">
        <f t="shared" si="33"/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83">
        <v>0</v>
      </c>
      <c r="F120" s="4">
        <v>0</v>
      </c>
      <c r="G120" s="78">
        <v>0</v>
      </c>
      <c r="H120" s="4">
        <f t="shared" si="32"/>
        <v>0</v>
      </c>
      <c r="I120" s="4">
        <f t="shared" si="33"/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83">
        <v>0</v>
      </c>
      <c r="F121" s="4">
        <v>0</v>
      </c>
      <c r="G121" s="78">
        <v>0</v>
      </c>
      <c r="H121" s="4">
        <f t="shared" si="32"/>
        <v>0</v>
      </c>
      <c r="I121" s="4">
        <f t="shared" si="33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83">
        <v>0</v>
      </c>
      <c r="F122" s="4">
        <v>0</v>
      </c>
      <c r="G122" s="78">
        <v>0</v>
      </c>
      <c r="H122" s="4">
        <f t="shared" si="32"/>
        <v>0</v>
      </c>
      <c r="I122" s="4">
        <f t="shared" si="33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83">
        <v>0</v>
      </c>
      <c r="F123" s="4">
        <v>0</v>
      </c>
      <c r="G123" s="78">
        <v>0</v>
      </c>
      <c r="H123" s="4">
        <f t="shared" si="32"/>
        <v>0</v>
      </c>
      <c r="I123" s="4">
        <f t="shared" si="33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83">
        <v>0</v>
      </c>
      <c r="F124" s="4">
        <v>0</v>
      </c>
      <c r="G124" s="78">
        <v>0</v>
      </c>
      <c r="H124" s="4">
        <f t="shared" si="32"/>
        <v>0</v>
      </c>
      <c r="I124" s="4">
        <f t="shared" si="33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83">
        <v>0</v>
      </c>
      <c r="F125" s="4">
        <v>0</v>
      </c>
      <c r="G125" s="78">
        <v>0</v>
      </c>
      <c r="H125" s="4">
        <f t="shared" si="32"/>
        <v>0</v>
      </c>
      <c r="I125" s="4">
        <f t="shared" si="33"/>
        <v>0</v>
      </c>
    </row>
    <row r="126" spans="2:9" x14ac:dyDescent="0.2">
      <c r="B126" s="17" t="s">
        <v>77</v>
      </c>
      <c r="C126" s="3">
        <f>SUM(C127:D134)</f>
        <v>0</v>
      </c>
      <c r="D126" s="3">
        <f t="shared" ref="D126:H126" si="34">SUM(D127:E134)</f>
        <v>0</v>
      </c>
      <c r="E126" s="82">
        <f t="shared" si="34"/>
        <v>0</v>
      </c>
      <c r="F126" s="3">
        <f t="shared" si="34"/>
        <v>0</v>
      </c>
      <c r="G126" s="77">
        <f t="shared" si="34"/>
        <v>0</v>
      </c>
      <c r="H126" s="3">
        <f t="shared" si="34"/>
        <v>0</v>
      </c>
      <c r="I126" s="3">
        <f>SUM(I127:I134)</f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83">
        <v>0</v>
      </c>
      <c r="F127" s="4">
        <v>0</v>
      </c>
      <c r="G127" s="78">
        <v>0</v>
      </c>
      <c r="H127" s="4">
        <f t="shared" ref="H127:H135" si="35">+D127-E127+F127-G127</f>
        <v>0</v>
      </c>
      <c r="I127" s="4">
        <f t="shared" ref="I127:I135" si="36">+C127+H127</f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83">
        <v>0</v>
      </c>
      <c r="F128" s="4">
        <v>0</v>
      </c>
      <c r="G128" s="78">
        <v>0</v>
      </c>
      <c r="H128" s="4">
        <f t="shared" si="35"/>
        <v>0</v>
      </c>
      <c r="I128" s="4">
        <f t="shared" si="36"/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83">
        <v>0</v>
      </c>
      <c r="F129" s="4">
        <v>0</v>
      </c>
      <c r="G129" s="78">
        <v>0</v>
      </c>
      <c r="H129" s="4">
        <f t="shared" si="35"/>
        <v>0</v>
      </c>
      <c r="I129" s="4">
        <f t="shared" si="36"/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83">
        <v>0</v>
      </c>
      <c r="F130" s="4">
        <v>0</v>
      </c>
      <c r="G130" s="78">
        <v>0</v>
      </c>
      <c r="H130" s="4">
        <f t="shared" si="35"/>
        <v>0</v>
      </c>
      <c r="I130" s="4">
        <f t="shared" si="36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83">
        <v>0</v>
      </c>
      <c r="F131" s="4">
        <v>0</v>
      </c>
      <c r="G131" s="78">
        <v>0</v>
      </c>
      <c r="H131" s="4">
        <f t="shared" si="35"/>
        <v>0</v>
      </c>
      <c r="I131" s="4">
        <f t="shared" si="36"/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83">
        <v>0</v>
      </c>
      <c r="F132" s="4">
        <v>0</v>
      </c>
      <c r="G132" s="78">
        <v>0</v>
      </c>
      <c r="H132" s="4">
        <f t="shared" si="35"/>
        <v>0</v>
      </c>
      <c r="I132" s="4">
        <f t="shared" si="36"/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83">
        <v>0</v>
      </c>
      <c r="F133" s="4">
        <v>0</v>
      </c>
      <c r="G133" s="78">
        <v>0</v>
      </c>
      <c r="H133" s="4">
        <f t="shared" si="35"/>
        <v>0</v>
      </c>
      <c r="I133" s="4">
        <f t="shared" si="36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83">
        <v>0</v>
      </c>
      <c r="F134" s="4">
        <v>0</v>
      </c>
      <c r="G134" s="78">
        <v>0</v>
      </c>
      <c r="H134" s="4">
        <f t="shared" si="35"/>
        <v>0</v>
      </c>
      <c r="I134" s="4">
        <f t="shared" si="36"/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83">
        <v>0</v>
      </c>
      <c r="F135" s="4">
        <v>0</v>
      </c>
      <c r="G135" s="78">
        <v>0</v>
      </c>
      <c r="H135" s="4">
        <f t="shared" si="35"/>
        <v>0</v>
      </c>
      <c r="I135" s="4">
        <f t="shared" si="36"/>
        <v>0</v>
      </c>
    </row>
    <row r="136" spans="2:9" x14ac:dyDescent="0.2">
      <c r="B136" s="17" t="s">
        <v>87</v>
      </c>
      <c r="C136" s="3">
        <f>SUM(C137:C139)</f>
        <v>0</v>
      </c>
      <c r="D136" s="3">
        <f t="shared" ref="D136:I136" si="37">SUM(D137:D139)</f>
        <v>0</v>
      </c>
      <c r="E136" s="82">
        <f t="shared" si="37"/>
        <v>0</v>
      </c>
      <c r="F136" s="3">
        <f t="shared" si="37"/>
        <v>0</v>
      </c>
      <c r="G136" s="77">
        <f t="shared" si="37"/>
        <v>0</v>
      </c>
      <c r="H136" s="3">
        <f t="shared" si="37"/>
        <v>0</v>
      </c>
      <c r="I136" s="3">
        <f t="shared" si="37"/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83">
        <v>0</v>
      </c>
      <c r="F137" s="4">
        <v>0</v>
      </c>
      <c r="G137" s="78">
        <v>0</v>
      </c>
      <c r="H137" s="4">
        <f t="shared" ref="H137:H139" si="38">+D137-E137+F137-G137</f>
        <v>0</v>
      </c>
      <c r="I137" s="4">
        <f t="shared" ref="I137:I139" si="39">+C137+H137</f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83">
        <v>0</v>
      </c>
      <c r="F138" s="4">
        <v>0</v>
      </c>
      <c r="G138" s="78">
        <v>0</v>
      </c>
      <c r="H138" s="4">
        <f t="shared" si="38"/>
        <v>0</v>
      </c>
      <c r="I138" s="4">
        <f t="shared" si="39"/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83">
        <v>0</v>
      </c>
      <c r="F139" s="4">
        <v>0</v>
      </c>
      <c r="G139" s="78">
        <v>0</v>
      </c>
      <c r="H139" s="4">
        <f t="shared" si="38"/>
        <v>0</v>
      </c>
      <c r="I139" s="4">
        <f t="shared" si="39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I140" si="40">SUM(D141:D147)</f>
        <v>0</v>
      </c>
      <c r="E140" s="82">
        <f t="shared" si="40"/>
        <v>0</v>
      </c>
      <c r="F140" s="3">
        <f t="shared" si="40"/>
        <v>0</v>
      </c>
      <c r="G140" s="77">
        <f t="shared" si="40"/>
        <v>0</v>
      </c>
      <c r="H140" s="3">
        <f t="shared" si="40"/>
        <v>0</v>
      </c>
      <c r="I140" s="3">
        <f t="shared" si="40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83">
        <v>0</v>
      </c>
      <c r="F141" s="4">
        <v>0</v>
      </c>
      <c r="G141" s="78">
        <v>0</v>
      </c>
      <c r="H141" s="4">
        <f t="shared" ref="H141:H147" si="41">+D141-E141+F141-G141</f>
        <v>0</v>
      </c>
      <c r="I141" s="4">
        <f t="shared" ref="I141:I147" si="42">+C141+H141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83">
        <v>0</v>
      </c>
      <c r="F142" s="4">
        <v>0</v>
      </c>
      <c r="G142" s="78">
        <v>0</v>
      </c>
      <c r="H142" s="4">
        <f t="shared" si="41"/>
        <v>0</v>
      </c>
      <c r="I142" s="4">
        <f t="shared" si="42"/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83">
        <v>0</v>
      </c>
      <c r="F143" s="4">
        <v>0</v>
      </c>
      <c r="G143" s="78">
        <v>0</v>
      </c>
      <c r="H143" s="4">
        <f t="shared" si="41"/>
        <v>0</v>
      </c>
      <c r="I143" s="4">
        <f t="shared" si="42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83">
        <v>0</v>
      </c>
      <c r="F144" s="4">
        <v>0</v>
      </c>
      <c r="G144" s="78">
        <v>0</v>
      </c>
      <c r="H144" s="4">
        <f t="shared" si="41"/>
        <v>0</v>
      </c>
      <c r="I144" s="4">
        <f t="shared" si="42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83">
        <v>0</v>
      </c>
      <c r="F145" s="4">
        <v>0</v>
      </c>
      <c r="G145" s="78">
        <v>0</v>
      </c>
      <c r="H145" s="4">
        <f t="shared" si="41"/>
        <v>0</v>
      </c>
      <c r="I145" s="4">
        <f t="shared" si="42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83">
        <v>0</v>
      </c>
      <c r="F146" s="4">
        <v>0</v>
      </c>
      <c r="G146" s="78">
        <v>0</v>
      </c>
      <c r="H146" s="4">
        <f t="shared" si="41"/>
        <v>0</v>
      </c>
      <c r="I146" s="4">
        <f t="shared" si="42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83">
        <v>0</v>
      </c>
      <c r="F147" s="4">
        <v>0</v>
      </c>
      <c r="G147" s="78">
        <v>0</v>
      </c>
      <c r="H147" s="4">
        <f t="shared" si="41"/>
        <v>0</v>
      </c>
      <c r="I147" s="4">
        <f t="shared" si="42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I148" si="43">SUM(D149:D151)</f>
        <v>0</v>
      </c>
      <c r="E148" s="82">
        <f t="shared" si="43"/>
        <v>0</v>
      </c>
      <c r="F148" s="3">
        <f t="shared" si="43"/>
        <v>0</v>
      </c>
      <c r="G148" s="77">
        <f t="shared" si="43"/>
        <v>0</v>
      </c>
      <c r="H148" s="3">
        <f t="shared" si="43"/>
        <v>0</v>
      </c>
      <c r="I148" s="3">
        <f t="shared" si="43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83">
        <v>0</v>
      </c>
      <c r="F149" s="4">
        <v>0</v>
      </c>
      <c r="G149" s="78">
        <v>0</v>
      </c>
      <c r="H149" s="4">
        <f t="shared" ref="H149:H151" si="44">+D149-E149+F149-G149</f>
        <v>0</v>
      </c>
      <c r="I149" s="4">
        <f t="shared" ref="I149:I151" si="45">+C149+H149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83">
        <v>0</v>
      </c>
      <c r="F150" s="4">
        <v>0</v>
      </c>
      <c r="G150" s="78">
        <v>0</v>
      </c>
      <c r="H150" s="4">
        <f t="shared" si="44"/>
        <v>0</v>
      </c>
      <c r="I150" s="4">
        <f t="shared" si="45"/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83">
        <v>0</v>
      </c>
      <c r="F151" s="4">
        <v>0</v>
      </c>
      <c r="G151" s="78">
        <v>0</v>
      </c>
      <c r="H151" s="4">
        <f t="shared" si="44"/>
        <v>0</v>
      </c>
      <c r="I151" s="4">
        <f t="shared" si="45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I152" si="46">SUM(D153:D159)</f>
        <v>0</v>
      </c>
      <c r="E152" s="82">
        <f t="shared" si="46"/>
        <v>0</v>
      </c>
      <c r="F152" s="3">
        <f t="shared" si="46"/>
        <v>0</v>
      </c>
      <c r="G152" s="77">
        <f t="shared" si="46"/>
        <v>0</v>
      </c>
      <c r="H152" s="3">
        <f t="shared" si="46"/>
        <v>0</v>
      </c>
      <c r="I152" s="3">
        <f t="shared" si="46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83">
        <v>0</v>
      </c>
      <c r="F153" s="4">
        <v>0</v>
      </c>
      <c r="G153" s="78">
        <v>0</v>
      </c>
      <c r="H153" s="4">
        <f t="shared" ref="H153:H159" si="47">+D153-E153+F153-G153</f>
        <v>0</v>
      </c>
      <c r="I153" s="4">
        <f t="shared" ref="I153:I159" si="48">+C153+H153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83">
        <v>0</v>
      </c>
      <c r="F154" s="4">
        <v>0</v>
      </c>
      <c r="G154" s="78">
        <v>0</v>
      </c>
      <c r="H154" s="4">
        <f t="shared" si="47"/>
        <v>0</v>
      </c>
      <c r="I154" s="4">
        <f t="shared" si="48"/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83">
        <v>0</v>
      </c>
      <c r="F155" s="4">
        <v>0</v>
      </c>
      <c r="G155" s="78">
        <v>0</v>
      </c>
      <c r="H155" s="4">
        <f t="shared" si="47"/>
        <v>0</v>
      </c>
      <c r="I155" s="4">
        <f t="shared" si="48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83">
        <v>0</v>
      </c>
      <c r="F156" s="4">
        <v>0</v>
      </c>
      <c r="G156" s="78">
        <v>0</v>
      </c>
      <c r="H156" s="4">
        <f t="shared" si="47"/>
        <v>0</v>
      </c>
      <c r="I156" s="4">
        <f t="shared" si="48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83">
        <v>0</v>
      </c>
      <c r="F157" s="4">
        <v>0</v>
      </c>
      <c r="G157" s="78">
        <v>0</v>
      </c>
      <c r="H157" s="4">
        <f t="shared" si="47"/>
        <v>0</v>
      </c>
      <c r="I157" s="4">
        <f t="shared" si="48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83">
        <v>0</v>
      </c>
      <c r="F158" s="4">
        <v>0</v>
      </c>
      <c r="G158" s="78">
        <v>0</v>
      </c>
      <c r="H158" s="4">
        <f t="shared" si="47"/>
        <v>0</v>
      </c>
      <c r="I158" s="4">
        <f t="shared" si="48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83">
        <v>0</v>
      </c>
      <c r="F159" s="4">
        <v>0</v>
      </c>
      <c r="G159" s="78">
        <v>0</v>
      </c>
      <c r="H159" s="4">
        <f t="shared" si="47"/>
        <v>0</v>
      </c>
      <c r="I159" s="4">
        <f t="shared" si="48"/>
        <v>0</v>
      </c>
    </row>
    <row r="160" spans="2:9" x14ac:dyDescent="0.2">
      <c r="B160" s="11"/>
      <c r="C160" s="5"/>
      <c r="D160" s="5"/>
      <c r="E160" s="84"/>
      <c r="F160" s="88"/>
      <c r="G160" s="5"/>
      <c r="H160" s="5"/>
      <c r="I160" s="5"/>
    </row>
    <row r="161" spans="2:9" x14ac:dyDescent="0.2">
      <c r="B161" s="15" t="s">
        <v>112</v>
      </c>
      <c r="C161" s="6">
        <f>+C13+C87</f>
        <v>100677572</v>
      </c>
      <c r="D161" s="6">
        <f t="shared" ref="D161:I161" si="49">+D13+D87</f>
        <v>24055976</v>
      </c>
      <c r="E161" s="85">
        <f t="shared" si="49"/>
        <v>0</v>
      </c>
      <c r="F161" s="89">
        <f t="shared" si="49"/>
        <v>125949854.95</v>
      </c>
      <c r="G161" s="6">
        <f t="shared" si="49"/>
        <v>125949854.94999999</v>
      </c>
      <c r="H161" s="6">
        <f t="shared" si="49"/>
        <v>24055976.000000015</v>
      </c>
      <c r="I161" s="6">
        <f t="shared" si="49"/>
        <v>124733548.00000001</v>
      </c>
    </row>
    <row r="162" spans="2:9" x14ac:dyDescent="0.2">
      <c r="B162" s="12"/>
      <c r="C162" s="7"/>
      <c r="D162" s="7"/>
      <c r="E162" s="86"/>
      <c r="F162" s="7"/>
      <c r="G162" s="87"/>
      <c r="H162" s="7"/>
      <c r="I162" s="7"/>
    </row>
    <row r="163" spans="2:9" x14ac:dyDescent="0.2">
      <c r="E163" s="71"/>
      <c r="F163" s="71"/>
      <c r="G163" s="71"/>
      <c r="H163" s="71"/>
    </row>
    <row r="164" spans="2:9" x14ac:dyDescent="0.2">
      <c r="E164" s="71"/>
      <c r="F164" s="71"/>
      <c r="I164" s="71"/>
    </row>
  </sheetData>
  <protectedRanges>
    <protectedRange sqref="C13:I13 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36" orientation="portrait" r:id="rId1"/>
  <ignoredErrors>
    <ignoredError sqref="C13:I14 C161:I162 C22:G22 C20:C21 C15:C19 H15:I19 C32:G32 C23:C31 C42:G42 C33:C41 H20:I21 C51:G52 C43:C50 C62:G160 C53:C61" unlockedFormula="1"/>
    <ignoredError sqref="H22:I160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34"/>
  <sheetViews>
    <sheetView showGridLines="0" zoomScaleNormal="100" workbookViewId="0">
      <selection activeCell="H11" sqref="H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6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6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101" t="str">
        <f>B1</f>
        <v>Instituto Cultural de León</v>
      </c>
      <c r="C6" s="102"/>
      <c r="D6" s="102"/>
      <c r="E6" s="102"/>
      <c r="F6" s="103"/>
    </row>
    <row r="7" spans="1:6" x14ac:dyDescent="0.2">
      <c r="B7" s="104" t="s">
        <v>114</v>
      </c>
      <c r="C7" s="105"/>
      <c r="D7" s="105"/>
      <c r="E7" s="105"/>
      <c r="F7" s="106"/>
    </row>
    <row r="8" spans="1:6" x14ac:dyDescent="0.2">
      <c r="B8" s="107" t="s">
        <v>151</v>
      </c>
      <c r="C8" s="108"/>
      <c r="D8" s="108"/>
      <c r="E8" s="108"/>
      <c r="F8" s="109"/>
    </row>
    <row r="9" spans="1:6" ht="22.5" x14ac:dyDescent="0.2">
      <c r="B9" s="99" t="s">
        <v>115</v>
      </c>
      <c r="C9" s="100" t="s">
        <v>116</v>
      </c>
      <c r="D9" s="67" t="s">
        <v>117</v>
      </c>
      <c r="E9" s="67" t="s">
        <v>118</v>
      </c>
      <c r="F9" s="68" t="s">
        <v>119</v>
      </c>
    </row>
    <row r="10" spans="1:6" x14ac:dyDescent="0.2">
      <c r="A10" s="42"/>
      <c r="B10" s="99"/>
      <c r="C10" s="100"/>
      <c r="D10" s="67" t="s">
        <v>120</v>
      </c>
      <c r="E10" s="67" t="s">
        <v>121</v>
      </c>
      <c r="F10" s="68" t="s">
        <v>122</v>
      </c>
    </row>
    <row r="11" spans="1:6" x14ac:dyDescent="0.2">
      <c r="B11" s="52"/>
      <c r="C11" s="53" t="s">
        <v>123</v>
      </c>
      <c r="D11" s="54">
        <f>SUM(D12:D20)</f>
        <v>54671804.689999998</v>
      </c>
      <c r="E11" s="54">
        <f t="shared" ref="E11:F11" si="0">SUM(E12:E20)</f>
        <v>52691042.960000001</v>
      </c>
      <c r="F11" s="55">
        <f t="shared" si="0"/>
        <v>1980761.7300000014</v>
      </c>
    </row>
    <row r="12" spans="1:6" x14ac:dyDescent="0.2">
      <c r="B12" s="56">
        <v>1000</v>
      </c>
      <c r="C12" s="57" t="s">
        <v>124</v>
      </c>
      <c r="D12" s="73">
        <v>32265474.809999999</v>
      </c>
      <c r="E12" s="74">
        <v>32072833.609999999</v>
      </c>
      <c r="F12" s="59">
        <f>+D12-E12</f>
        <v>192641.19999999925</v>
      </c>
    </row>
    <row r="13" spans="1:6" x14ac:dyDescent="0.2">
      <c r="B13" s="56">
        <v>2000</v>
      </c>
      <c r="C13" s="57" t="s">
        <v>125</v>
      </c>
      <c r="D13" s="73">
        <v>915155.77</v>
      </c>
      <c r="E13" s="74">
        <v>634274.56999999995</v>
      </c>
      <c r="F13" s="59">
        <f t="shared" ref="F13:F20" si="1">+D13-E13</f>
        <v>280881.20000000007</v>
      </c>
    </row>
    <row r="14" spans="1:6" x14ac:dyDescent="0.2">
      <c r="B14" s="56">
        <v>3000</v>
      </c>
      <c r="C14" s="57" t="s">
        <v>126</v>
      </c>
      <c r="D14" s="73">
        <v>21480607.07</v>
      </c>
      <c r="E14" s="74">
        <v>19973367.739999998</v>
      </c>
      <c r="F14" s="59">
        <f t="shared" si="1"/>
        <v>1507239.3300000019</v>
      </c>
    </row>
    <row r="15" spans="1:6" x14ac:dyDescent="0.2">
      <c r="B15" s="56">
        <v>4000</v>
      </c>
      <c r="C15" s="57" t="s">
        <v>127</v>
      </c>
      <c r="D15" s="73">
        <v>0</v>
      </c>
      <c r="E15" s="74">
        <v>0</v>
      </c>
      <c r="F15" s="59">
        <f t="shared" si="1"/>
        <v>0</v>
      </c>
    </row>
    <row r="16" spans="1:6" x14ac:dyDescent="0.2">
      <c r="B16" s="56">
        <v>5000</v>
      </c>
      <c r="C16" s="57" t="s">
        <v>128</v>
      </c>
      <c r="D16" s="73">
        <v>10567.04</v>
      </c>
      <c r="E16" s="74">
        <v>10567.04</v>
      </c>
      <c r="F16" s="59">
        <f t="shared" si="1"/>
        <v>0</v>
      </c>
    </row>
    <row r="17" spans="2:6" x14ac:dyDescent="0.2">
      <c r="B17" s="56">
        <v>6000</v>
      </c>
      <c r="C17" s="57" t="s">
        <v>129</v>
      </c>
      <c r="D17" s="73">
        <v>0</v>
      </c>
      <c r="E17" s="74">
        <v>0</v>
      </c>
      <c r="F17" s="59">
        <f t="shared" si="1"/>
        <v>0</v>
      </c>
    </row>
    <row r="18" spans="2:6" x14ac:dyDescent="0.2">
      <c r="B18" s="56">
        <v>7000</v>
      </c>
      <c r="C18" s="57" t="s">
        <v>130</v>
      </c>
      <c r="D18" s="73">
        <v>0</v>
      </c>
      <c r="E18" s="74">
        <v>0</v>
      </c>
      <c r="F18" s="59">
        <f t="shared" si="1"/>
        <v>0</v>
      </c>
    </row>
    <row r="19" spans="2:6" x14ac:dyDescent="0.2">
      <c r="B19" s="56">
        <v>8000</v>
      </c>
      <c r="C19" s="57" t="s">
        <v>131</v>
      </c>
      <c r="D19" s="73">
        <v>0</v>
      </c>
      <c r="E19" s="74">
        <v>0</v>
      </c>
      <c r="F19" s="59">
        <f t="shared" si="1"/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133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124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125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126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127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128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129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54671804.689999998</v>
      </c>
      <c r="E31" s="50">
        <f t="shared" ref="E31:F31" si="3">E11+E21</f>
        <v>52691042.960000001</v>
      </c>
      <c r="F31" s="51">
        <f t="shared" si="3"/>
        <v>1980761.7300000014</v>
      </c>
    </row>
    <row r="33" spans="3:3" x14ac:dyDescent="0.2">
      <c r="C33" s="70" t="s">
        <v>134</v>
      </c>
    </row>
    <row r="34" spans="3:3" x14ac:dyDescent="0.2">
      <c r="C34" s="69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sheetPr>
    <pageSetUpPr fitToPage="1"/>
  </sheetPr>
  <dimension ref="A1:F17"/>
  <sheetViews>
    <sheetView showGridLines="0" workbookViewId="0">
      <selection activeCell="F24" sqref="F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6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6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3" spans="1:6" x14ac:dyDescent="0.2">
      <c r="C13" s="70" t="s">
        <v>140</v>
      </c>
    </row>
    <row r="14" spans="1:6" x14ac:dyDescent="0.2">
      <c r="C14" s="69" t="s">
        <v>141</v>
      </c>
    </row>
    <row r="17" spans="3:3" x14ac:dyDescent="0.2">
      <c r="C17" s="1" t="s">
        <v>149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17"/>
  <sheetViews>
    <sheetView showGridLines="0" workbookViewId="0">
      <selection activeCell="C17" sqref="C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6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6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3" spans="1:6" x14ac:dyDescent="0.2">
      <c r="C13" s="70" t="s">
        <v>145</v>
      </c>
    </row>
    <row r="14" spans="1:6" x14ac:dyDescent="0.2">
      <c r="C14" s="69" t="s">
        <v>146</v>
      </c>
    </row>
    <row r="17" spans="3:3" x14ac:dyDescent="0.2">
      <c r="C17" s="1" t="s">
        <v>149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sheetPr>
    <pageSetUpPr fitToPage="1"/>
  </sheetPr>
  <dimension ref="A1:F12"/>
  <sheetViews>
    <sheetView showGridLines="0" workbookViewId="0">
      <selection activeCell="E35" sqref="E3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92" t="str">
        <f>'Notas de Disciplina Financiera'!A1</f>
        <v>Instituto Cultural de León</v>
      </c>
      <c r="C1" s="92"/>
      <c r="D1" s="92"/>
      <c r="E1" s="40" t="s">
        <v>0</v>
      </c>
      <c r="F1" s="41">
        <f>'Notas de Disciplina Financiera'!D1</f>
        <v>2026</v>
      </c>
    </row>
    <row r="2" spans="1:6" x14ac:dyDescent="0.2">
      <c r="B2" s="92" t="s">
        <v>1</v>
      </c>
      <c r="C2" s="92"/>
      <c r="D2" s="92"/>
      <c r="E2" s="40" t="s">
        <v>2</v>
      </c>
      <c r="F2" s="41" t="str">
        <f>'Notas de Disciplina Financiera'!D2</f>
        <v>Trimestral</v>
      </c>
    </row>
    <row r="3" spans="1:6" x14ac:dyDescent="0.2">
      <c r="B3" s="92" t="str">
        <f>'Notas de Disciplina Financiera'!A3</f>
        <v>Correspondiente del 01 de enero al 30 de junio de 2026</v>
      </c>
      <c r="C3" s="92"/>
      <c r="D3" s="92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  <row r="12" spans="1:6" x14ac:dyDescent="0.2">
      <c r="C12" s="1" t="s">
        <v>149</v>
      </c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Verónica</cp:lastModifiedBy>
  <cp:revision/>
  <cp:lastPrinted>2026-07-14T22:51:46Z</cp:lastPrinted>
  <dcterms:created xsi:type="dcterms:W3CDTF">2024-03-15T21:50:03Z</dcterms:created>
  <dcterms:modified xsi:type="dcterms:W3CDTF">2026-07-20T16:04:23Z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